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codeName="ThisWorkbook"/>
  <mc:AlternateContent xmlns:mc="http://schemas.openxmlformats.org/markup-compatibility/2006">
    <mc:Choice Requires="x15">
      <x15ac:absPath xmlns:x15ac="http://schemas.microsoft.com/office/spreadsheetml/2010/11/ac" url="/Users/carmen/Documents/Grupos investigación/DIALOGOS- Erasmus+ 2022-1-ES01-KA220-HED-000086867/Deliverables/WP4/"/>
    </mc:Choice>
  </mc:AlternateContent>
  <xr:revisionPtr revIDLastSave="0" documentId="8_{66F09B80-E3A8-4F4A-95F9-C405604A5564}" xr6:coauthVersionLast="47" xr6:coauthVersionMax="47" xr10:uidLastSave="{00000000-0000-0000-0000-000000000000}"/>
  <bookViews>
    <workbookView xWindow="0" yWindow="500" windowWidth="29040" windowHeight="15840" tabRatio="888" firstSheet="2" activeTab="2" xr2:uid="{00000000-000D-0000-FFFF-FFFF00000000}"/>
  </bookViews>
  <sheets>
    <sheet name="PQR Summary" sheetId="1" r:id="rId1"/>
    <sheet name="Recommendations" sheetId="3" r:id="rId2"/>
    <sheet name="Objectives"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Ammendments" sheetId="28" state="hidden" r:id="rId11"/>
  </sheets>
  <definedNames>
    <definedName name="__123Graph_A" localSheetId="8" hidden="1">'PQR Summary'!#REF!</definedName>
    <definedName name="__123Graph_A" localSheetId="4" hidden="1">'PQR Summary'!#REF!</definedName>
    <definedName name="__123Graph_A" localSheetId="7"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Summary'!#REF!</definedName>
    <definedName name="\P" localSheetId="8">#REF!</definedName>
    <definedName name="\P" localSheetId="4">#REF!</definedName>
    <definedName name="\P" localSheetId="7">#REF!</definedName>
    <definedName name="\P" localSheetId="9">#REF!</definedName>
    <definedName name="\P" localSheetId="5">#REF!</definedName>
    <definedName name="\P" localSheetId="6">#REF!</definedName>
    <definedName name="\P" localSheetId="3">#REF!</definedName>
    <definedName name="\P">#REF!</definedName>
    <definedName name="_xlnm.Print_Area" localSheetId="8">Communication!$A$1:$E$24</definedName>
    <definedName name="_xlnm.Print_Area" localSheetId="4">Cost!$A$1:$E$20</definedName>
    <definedName name="_xlnm.Print_Area" localSheetId="7">'Issues &amp; Decisions'!$A$1:$E$21</definedName>
    <definedName name="_xlnm.Print_Area" localSheetId="2">Objectives!$A$1:$E$29</definedName>
    <definedName name="_xlnm.Print_Area" localSheetId="0">'PQR Summary'!$A$3:$N$38</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EPAGE">Recommendations!$A$1:$E$14</definedName>
    <definedName name="SPAGE">'PQR Summary'!$A$3:$G$30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3" i="55" l="1"/>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4" i="32"/>
  <c r="C18" i="55" l="1"/>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A16" i="55" l="1"/>
  <c r="A17" i="55" s="1"/>
  <c r="D18" i="55"/>
  <c r="D1" i="55" s="1"/>
  <c r="A18" i="54"/>
  <c r="A19" i="54" s="1"/>
  <c r="A20" i="54" s="1"/>
  <c r="D25" i="54"/>
  <c r="D22" i="53"/>
  <c r="D1" i="53" s="1"/>
  <c r="D23" i="1" s="1"/>
  <c r="A19" i="53"/>
  <c r="A20" i="53" s="1"/>
  <c r="A21" i="53" s="1"/>
  <c r="D30" i="52"/>
  <c r="D1" i="52" s="1"/>
  <c r="E1" i="52" s="1"/>
  <c r="C22" i="1" s="1"/>
  <c r="A18" i="52"/>
  <c r="A19" i="52" s="1"/>
  <c r="A20" i="52" s="1"/>
  <c r="A21" i="51"/>
  <c r="A22" i="51" s="1"/>
  <c r="A23" i="51" s="1"/>
  <c r="A24" i="51" s="1"/>
  <c r="A25" i="51" s="1"/>
  <c r="A26" i="51" s="1"/>
  <c r="A27" i="51" s="1"/>
  <c r="A28" i="51" s="1"/>
  <c r="A29" i="51" s="1"/>
  <c r="D36" i="51"/>
  <c r="D1" i="51" s="1"/>
  <c r="D21" i="1" s="1"/>
  <c r="A17" i="50"/>
  <c r="A19" i="50" s="1"/>
  <c r="A20" i="50" s="1"/>
  <c r="D21" i="50"/>
  <c r="D37" i="49"/>
  <c r="D1" i="49" s="1"/>
  <c r="E1" i="53" l="1"/>
  <c r="C23" i="1" s="1"/>
  <c r="E1" i="49"/>
  <c r="C19" i="1" s="1"/>
  <c r="D1" i="50"/>
  <c r="D1" i="54"/>
  <c r="A31" i="51"/>
  <c r="A32" i="51" s="1"/>
  <c r="A33" i="51" s="1"/>
  <c r="A34" i="51" s="1"/>
  <c r="A35" i="51" s="1"/>
  <c r="A22" i="54"/>
  <c r="A23" i="54" s="1"/>
  <c r="A24" i="54" s="1"/>
  <c r="A22" i="52"/>
  <c r="A23" i="52" s="1"/>
  <c r="A24" i="52" s="1"/>
  <c r="A25" i="52" s="1"/>
  <c r="A26" i="52" s="1"/>
  <c r="A27" i="52" s="1"/>
  <c r="A28" i="52" s="1"/>
  <c r="A29" i="52" s="1"/>
  <c r="E1" i="51"/>
  <c r="C21" i="1" s="1"/>
  <c r="E1" i="55" l="1"/>
  <c r="C25" i="1" s="1"/>
  <c r="E1" i="54"/>
  <c r="C24" i="1" s="1"/>
  <c r="E1" i="50"/>
  <c r="C20" i="1" s="1"/>
  <c r="A18" i="32"/>
  <c r="A19" i="32" s="1"/>
  <c r="A20" i="32" s="1"/>
  <c r="A21" i="32" s="1"/>
  <c r="A23" i="32" s="1"/>
  <c r="A24" i="32" s="1"/>
  <c r="A25" i="32" s="1"/>
  <c r="A26" i="32" s="1"/>
  <c r="A27" i="32" s="1"/>
  <c r="A28" i="32" s="1"/>
  <c r="A29" i="32" s="1"/>
  <c r="D30" i="32" l="1"/>
  <c r="D1" i="32" s="1"/>
  <c r="D18" i="1" s="1"/>
  <c r="E1" i="32" l="1"/>
  <c r="C18" i="1" s="1"/>
  <c r="A6" i="3"/>
  <c r="A7" i="3" s="1"/>
  <c r="A8" i="3" s="1"/>
  <c r="A9" i="3" s="1"/>
  <c r="A10" i="3" s="1"/>
  <c r="A11" i="3" s="1"/>
  <c r="A12" i="3" s="1"/>
  <c r="A13" i="3" s="1"/>
  <c r="A14" i="3" s="1"/>
  <c r="D19" i="1"/>
  <c r="D20" i="1"/>
  <c r="D22" i="1"/>
  <c r="D24" i="1"/>
  <c r="D25" i="1"/>
  <c r="C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<sst xmlns="http://schemas.openxmlformats.org/spreadsheetml/2006/main" count="588" uniqueCount="287">
  <si>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</si>
  <si>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 xml:space="preserve">Project Quality Review </t>
  </si>
  <si>
    <t>Project Name:</t>
  </si>
  <si>
    <t>Project Quality Reviewer:</t>
  </si>
  <si>
    <t>Review Date:</t>
  </si>
  <si>
    <t>&lt;dd/mm/yyyy&gt;</t>
  </si>
  <si>
    <t>Overall Score:</t>
  </si>
  <si>
    <t>Overall Project Quality Assessment</t>
  </si>
  <si>
    <t>Area</t>
  </si>
  <si>
    <t>% of Quality Compliance</t>
  </si>
  <si>
    <t>Score</t>
  </si>
  <si>
    <t>Included?</t>
  </si>
  <si>
    <t xml:space="preserve"> </t>
  </si>
  <si>
    <t>Yes</t>
  </si>
  <si>
    <t>Schedule</t>
  </si>
  <si>
    <t>Cost</t>
  </si>
  <si>
    <t xml:space="preserve">Quality </t>
  </si>
  <si>
    <t xml:space="preserve">Risk </t>
  </si>
  <si>
    <t>Issues &amp; Decisions</t>
  </si>
  <si>
    <t>Communication</t>
  </si>
  <si>
    <t xml:space="preserve">Project Organisation </t>
  </si>
  <si>
    <t>Scoring Legend:</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</si>
  <si>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</si>
  <si>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</si>
  <si>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</si>
  <si>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</si>
  <si>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</si>
  <si>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N/A</t>
  </si>
  <si>
    <t>This check is not applicable to this project.</t>
  </si>
  <si>
    <t>Overall Assessment Key:</t>
  </si>
  <si>
    <t xml:space="preserve"> Critical /significant issues or major process non-compliance.</t>
  </si>
  <si>
    <t xml:space="preserve"> Unless immediate action is taken, project may become red.</t>
  </si>
  <si>
    <t xml:space="preserve">  No significant non-compliance foreseeable at this time.</t>
  </si>
  <si>
    <t>No</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</si>
  <si>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</si>
  <si>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ID</t>
  </si>
  <si>
    <t xml:space="preserve">  Findings</t>
  </si>
  <si>
    <t>Impact</t>
  </si>
  <si>
    <t xml:space="preserve">  Recommendation</t>
  </si>
  <si>
    <r>
      <t xml:space="preserve">Action Details
</t>
    </r>
    <r>
      <rPr>
        <sz val="10"/>
        <rFont val="Calibri"/>
        <family val="2"/>
        <scheme val="minor"/>
      </rPr>
      <t>(effort &amp;  responsible)</t>
    </r>
  </si>
  <si>
    <t>Answer</t>
  </si>
  <si>
    <t>Comments</t>
  </si>
  <si>
    <t xml:space="preserve"> Scope Initiating</t>
  </si>
  <si>
    <t>Are requestor needs clearly documented (description of the need, who is requesting and the justification / priority)?</t>
  </si>
  <si>
    <t>&lt;Add here the justification for the answer given.&gt;</t>
  </si>
  <si>
    <t>Is the scope description explicitly describing the outputs that will be IN and OUT of project scope?</t>
  </si>
  <si>
    <t>Yes, Partially</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</si>
  <si>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</si>
  <si>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</si>
  <si>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</si>
  <si>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</si>
  <si>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How well are deliverables descriptions documented?</t>
  </si>
  <si>
    <t>Are project success criteria clearly identified?</t>
  </si>
  <si>
    <t>Can project success criteria be easily measured?</t>
  </si>
  <si>
    <t>Has the Project Owner approved the Project Charter?</t>
  </si>
  <si>
    <t xml:space="preserve">Are assumptions and constraints documented? </t>
  </si>
  <si>
    <t>Have project dependencies been identified and documented?</t>
  </si>
  <si>
    <t>Are acceptance criteria documented?</t>
  </si>
  <si>
    <t>Scope Planning</t>
  </si>
  <si>
    <t xml:space="preserve">Can the project deliverables be easily tracked from the Project Charter to the Project Work Plan (WBS)? </t>
  </si>
  <si>
    <t>Has the project scope been clearly understood and agreed by the key stakeholders in the Planning Kick-off meeting?</t>
  </si>
  <si>
    <t>Is the granularity of the WBS appropriate in regards to the project length/complexity?</t>
  </si>
  <si>
    <t>Is the PM comfortable with the WBS?</t>
  </si>
  <si>
    <t>Scope Change Control</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</si>
  <si>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</si>
  <si>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</si>
  <si>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</si>
  <si>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</si>
  <si>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</si>
  <si>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</si>
  <si>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Were all scope changes approved by the Project Owner/Project Steering Committee?</t>
  </si>
  <si>
    <t>Activity Definition</t>
  </si>
  <si>
    <t>Is there a Project Work Plan (WBS+effort &amp; cost estimations+project schedule)?</t>
  </si>
  <si>
    <t>Is there a consolidated schedule (normally an MS Project Plan)?</t>
  </si>
  <si>
    <t>Can you link the activities back to WBS?</t>
  </si>
  <si>
    <t xml:space="preserve">Is the level of detail (granularity) of the schedule appropriate? </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</si>
  <si>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</si>
  <si>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</si>
  <si>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</si>
  <si>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</si>
  <si>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Were external dependencies accounted for?</t>
  </si>
  <si>
    <t>Activity Sequencing</t>
  </si>
  <si>
    <t>Is a "HIGH LEVEL" Critical Path defined for the overall Project?</t>
  </si>
  <si>
    <t>Is the Critical Path defined for each deliverable (iteration/sprint for Agile IT project) as you initiated them?</t>
  </si>
  <si>
    <t>Is the Critical Path defined after consultation of the Project Core Team?</t>
  </si>
  <si>
    <t>Activity Duration Estimation</t>
  </si>
  <si>
    <t>Were the estimations accurate until this moment?</t>
  </si>
  <si>
    <t>Are estimations created by the team members who will implement the activities?</t>
  </si>
  <si>
    <t>Was there a peer review of estimates? - By whom?</t>
  </si>
  <si>
    <t>Was reference made (for estimating) to any previous similar project or previous phase of the project? - Which ones?</t>
  </si>
  <si>
    <t>Schedule Development</t>
  </si>
  <si>
    <t>Was the schedule baselined?</t>
  </si>
  <si>
    <t>Was the schedule baseline approved (e.g. PSC)?</t>
  </si>
  <si>
    <t>If re-baselined, was it done following the change management process?</t>
  </si>
  <si>
    <t>Schedule Control</t>
  </si>
  <si>
    <t xml:space="preserve">Are tasks status / % of completion being tracked and documented? </t>
  </si>
  <si>
    <t>Is the schedule (with iteration/sprint plan for Agile IT project) regularly updated with actual velocity?</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</si>
  <si>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</si>
  <si>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</si>
  <si>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</si>
  <si>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</si>
  <si>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</si>
  <si>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internal and/or subcontractor resources delivering results per plan?</t>
  </si>
  <si>
    <t>Are there regular reviews with internal and/or subcontractor resources?</t>
  </si>
  <si>
    <t>Are project management processes being used with internal and subcontractor resources?</t>
  </si>
  <si>
    <t>Resource Planning</t>
  </si>
  <si>
    <t>Is there a Resource Plan?</t>
  </si>
  <si>
    <t>Is the Resource Plan including all types of resources, including training needs?</t>
  </si>
  <si>
    <t xml:space="preserve">Can the Resource Plan be linked back to the WBS and schedule? </t>
  </si>
  <si>
    <t>Cost Estimating</t>
  </si>
  <si>
    <t>Was the current provider team involved in estimating?</t>
  </si>
  <si>
    <t>Are subcontract commitments (deliverables and effort) written?</t>
  </si>
  <si>
    <t>Are all project costs identified, including from requestor and provider side?</t>
  </si>
  <si>
    <t>Was the WBS used to help cost estimating?</t>
  </si>
  <si>
    <t>Are project management effort considered in project estimations?</t>
  </si>
  <si>
    <t>Was the cost of Risk identified?</t>
  </si>
  <si>
    <t>Cost budgeting</t>
  </si>
  <si>
    <t>Has the budget been approved?</t>
  </si>
  <si>
    <t>Has an appropriate payment schedule been defined?</t>
  </si>
  <si>
    <t>Are there Purchase Orders (PO) for all authorized purchases and expenses?</t>
  </si>
  <si>
    <t>Cost control</t>
  </si>
  <si>
    <t>Are costs being actively managed?</t>
  </si>
  <si>
    <t>Is the "percentage completed" (based on duration) accurate?</t>
  </si>
  <si>
    <t>Quality</t>
  </si>
  <si>
    <t>Quality Planning</t>
  </si>
  <si>
    <t>How well is the PM² methodology being used?</t>
  </si>
  <si>
    <t>How well are the PM² templates being used?</t>
  </si>
  <si>
    <t>Is the Quality Management Plan understood by all?</t>
  </si>
  <si>
    <t>Have quality characteristics been established for the project?</t>
  </si>
  <si>
    <t>Is there a Quality Management Plan in place?</t>
  </si>
  <si>
    <t>Was the Quality Management Plan approved by the PSC?</t>
  </si>
  <si>
    <t>Is there a Deliverables Acceptance Management Plan?</t>
  </si>
  <si>
    <t>Is there an acceptance test plan in place?</t>
  </si>
  <si>
    <t>Do all deliverables have acceptance criteria?</t>
  </si>
  <si>
    <t>Is the acceptance test plan approved by the requestor?</t>
  </si>
  <si>
    <t>Is a configuration management procedure in place (documented and implemented)?</t>
  </si>
  <si>
    <t xml:space="preserve"> Quality Assurance</t>
  </si>
  <si>
    <t>Is the configuration management procedure being executed?</t>
  </si>
  <si>
    <t>Is a project repository being maintained?</t>
  </si>
  <si>
    <t xml:space="preserve">Is the project repository up to date? </t>
  </si>
  <si>
    <t>Is the project considering a Project Quality Assurance (PQA) team/person?</t>
  </si>
  <si>
    <t>Is quality being measured independently?</t>
  </si>
  <si>
    <t>Are deliverables meeting their acceptance criteria?</t>
  </si>
  <si>
    <t>When completed, have deliverables been accepted &amp; signed-off?</t>
  </si>
  <si>
    <t>Were the previous review recommendations implemented?</t>
  </si>
  <si>
    <t>Was a deliverables peer review conducted?</t>
  </si>
  <si>
    <t>Were all project artefacts reviewed before sent to the requestor for approval?</t>
  </si>
  <si>
    <t>Are project plans regularly reviewed with the requestor?</t>
  </si>
  <si>
    <t>Have project/milestones/phase-exit reviews been performed with the requestor?</t>
  </si>
  <si>
    <t>Are test specifications and test cases documented?</t>
  </si>
  <si>
    <t>Will testing verify that all deliverables meet acceptance criteria?</t>
  </si>
  <si>
    <t>Quality Control</t>
  </si>
  <si>
    <t>Are quality control activities taking place?</t>
  </si>
  <si>
    <t>Have corrective actions been taken when required?</t>
  </si>
  <si>
    <t xml:space="preserve">Are project quality reviews following the planned frequency and activities?  </t>
  </si>
  <si>
    <t>Are security &amp; business continuity activities performed?</t>
  </si>
  <si>
    <t>Is there a project configuration log?</t>
  </si>
  <si>
    <t>Risk Identification</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</si>
  <si>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</si>
  <si>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</si>
  <si>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</si>
  <si>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</si>
  <si>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</si>
  <si>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Risk Assessment</t>
  </si>
  <si>
    <t>Were risks quantified in terms of their risk level (likelihood &amp; impact)?</t>
  </si>
  <si>
    <t>Is risk assessment data accurate?</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</si>
  <si>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</si>
  <si>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</si>
  <si>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</si>
  <si>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</si>
  <si>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Risk Response Development</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</si>
  <si>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</si>
  <si>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</si>
  <si>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</si>
  <si>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</si>
  <si>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Risk Monitor &amp; Control</t>
  </si>
  <si>
    <t>Is the Risk Log frequently revisited (at least weekly)?</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</si>
  <si>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</si>
  <si>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</si>
  <si>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</si>
  <si>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</si>
  <si>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Are risks reviewed regularly (identification of new risks, assessment of the risk level and effectiveness of implemented actions)?</t>
  </si>
  <si>
    <t>Is the risk log reviewed when changes are approved?</t>
  </si>
  <si>
    <t>Are risk mitigation plans being carried out?</t>
  </si>
  <si>
    <t xml:space="preserve"> Issue Identification and Description</t>
  </si>
  <si>
    <t>Is an issue management process in place?</t>
  </si>
  <si>
    <t>Is there a Issue Management Plan?</t>
  </si>
  <si>
    <t>Is a Issue Log being used in the project?</t>
  </si>
  <si>
    <t>Is requestor side and provider side involved in issue identification?</t>
  </si>
  <si>
    <t>Is a Decision Log being used in the project?</t>
  </si>
  <si>
    <t>Issue Assessment and Action Description</t>
  </si>
  <si>
    <t>Are issues assessed in terms of urgency, impact and size?</t>
  </si>
  <si>
    <t>Is issue assessment data accurate?</t>
  </si>
  <si>
    <t>Is the effort of the issue-related action properly assessed?</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</si>
  <si>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</si>
  <si>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</si>
  <si>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</si>
  <si>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</si>
  <si>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 xml:space="preserve"> Issue Monitor &amp; Control</t>
  </si>
  <si>
    <t>Is the Issue Log reviewed at appropriate intervals?</t>
  </si>
  <si>
    <t>How well is issues status monitored &amp; reported?</t>
  </si>
  <si>
    <t>Is the team closing issues in suitable time?</t>
  </si>
  <si>
    <t>Is there any follow-up done on late items?</t>
  </si>
  <si>
    <t>Communications Planning</t>
  </si>
  <si>
    <t>Is there a project contacts list (stakeholder matrix)?</t>
  </si>
  <si>
    <t xml:space="preserve">Does a Communications Management Plan exist? </t>
  </si>
  <si>
    <t>Are the expected project meetings and reports documented?</t>
  </si>
  <si>
    <t>Is the Communications Management Plan including all stakeholders?</t>
  </si>
  <si>
    <t>Are the main stakeholders comfortable with the communication plan?</t>
  </si>
  <si>
    <t>Information Distribution</t>
  </si>
  <si>
    <t>Was an internal kick-off meeting conducted?</t>
  </si>
  <si>
    <t>Is project status communicated to project stakeholders, including PCT according to communication plan?</t>
  </si>
  <si>
    <t xml:space="preserve">Are Project Follow-up Meetings happening regularly? </t>
  </si>
  <si>
    <t>Are remote teams kept "in the loop" if applicable?</t>
  </si>
  <si>
    <t>Are there regular Project Core Team meetings?</t>
  </si>
  <si>
    <t>Was an external kick-off meeting conducted?</t>
  </si>
  <si>
    <t>Are the management/steering committee meetings happening as planned?</t>
  </si>
  <si>
    <t>Performance Reporting</t>
  </si>
  <si>
    <t>Are meeting minutes published after meetings?</t>
  </si>
  <si>
    <t>Do meetings and reports follow the planned frequency?</t>
  </si>
  <si>
    <t>Are the communication items (reports, meetings, others) customized for the intended audience (stakeholders)?</t>
  </si>
  <si>
    <t xml:space="preserve">Escalation Management </t>
  </si>
  <si>
    <t>Is a documented escalation process in place &amp; understood?</t>
  </si>
  <si>
    <t>Is it being used effectively?</t>
  </si>
  <si>
    <t>Were escalation results been satisfactory(if any)?</t>
  </si>
  <si>
    <t>Project Organisation</t>
  </si>
  <si>
    <t>Organization &amp; Planning</t>
  </si>
  <si>
    <t>Are project roles &amp; responsibilities defined and documented?</t>
  </si>
  <si>
    <t>Is there a Project Organization chart with all interfaces?</t>
  </si>
  <si>
    <t>Is a Project Steering Committee in place?</t>
  </si>
  <si>
    <t xml:space="preserve">Are subcontracting resources properly used (if applicable)? </t>
  </si>
  <si>
    <t>Does the team (PCT) have got the technical ability to get work done?</t>
  </si>
  <si>
    <t>Are there sufficient and appropriate resources to meet requirements?</t>
  </si>
  <si>
    <t>Staff Acquisition</t>
  </si>
  <si>
    <t>Were subcontracting members properly screened / selected?</t>
  </si>
  <si>
    <t>Was an approved resourcing mechanism/agreement used?</t>
  </si>
  <si>
    <t>Are evaluation criteria defined for project staff / subcontractors?</t>
  </si>
  <si>
    <t>Team Development</t>
  </si>
  <si>
    <t>Is the level of cooperation between off-site &amp; on-site teams satisfactory for the PM?</t>
  </si>
  <si>
    <t>Were teamwork issues  handled correctly?</t>
  </si>
  <si>
    <t>How satisfied are the team members with the project?</t>
  </si>
  <si>
    <t>Description of Issue</t>
  </si>
  <si>
    <t>Raised by</t>
  </si>
  <si>
    <t>Version</t>
  </si>
  <si>
    <t>Correction Details</t>
  </si>
  <si>
    <t>Corrected By</t>
  </si>
  <si>
    <t>The problem isn't with setting NA for one item, it's with setting NA for all items within an area. Try setting NA for each of 1.1.1, 1.1.2, 1.1.3 and 1.1.4 - you'll get the error in the total for 1.1 Scope Initiation and an error in the Category Total for</t>
  </si>
  <si>
    <t>David Greeen</t>
  </si>
  <si>
    <t>Issue 1.0</t>
  </si>
  <si>
    <t>Corrected bugs raised</t>
  </si>
  <si>
    <t>Carmelo Costa</t>
  </si>
  <si>
    <t>Add NA in the pulldown list as a way of indicating not applicable.</t>
  </si>
  <si>
    <t>Issue 1.0a</t>
  </si>
  <si>
    <t>Included Suggestion</t>
  </si>
  <si>
    <t>Automatically generate category assessment (Red/Yellow/Green) but allow reviewer to override.</t>
  </si>
  <si>
    <t>Move Area Selection to First Sheet, Corrected Header and Footer page settings and other improvements.</t>
  </si>
  <si>
    <t>Terry Ash</t>
  </si>
  <si>
    <t>Issue 1.2</t>
  </si>
  <si>
    <t>Add Terms and Abbreviations Sheet</t>
  </si>
  <si>
    <t>Eiichi Nakamura</t>
  </si>
  <si>
    <t>DIALOGOS</t>
  </si>
  <si>
    <t>Project Leader:</t>
  </si>
  <si>
    <t>Leading partner for this WP:</t>
  </si>
  <si>
    <t>Objectives</t>
  </si>
  <si>
    <t>Objectives Management</t>
  </si>
  <si>
    <t>AUTH</t>
  </si>
  <si>
    <t>AUTH and MDAT S.A.</t>
  </si>
  <si>
    <t>Regular meetings and updates</t>
  </si>
  <si>
    <t>Yes, constantly done and updated.</t>
  </si>
  <si>
    <t>Agreed from the very beginning of the task.</t>
  </si>
  <si>
    <t>Every single step in the task was agreed.</t>
  </si>
  <si>
    <t>Deliverable descriptions are constantly documented.</t>
  </si>
  <si>
    <t>Numerical indicators were given and inclusion/exclusion criteria as well.</t>
  </si>
  <si>
    <t>Yes, project success criteria can be measured by response to dissemination strategies.</t>
  </si>
  <si>
    <t>From the very beginning and then with constant updates.</t>
  </si>
  <si>
    <t>There were none</t>
  </si>
  <si>
    <t>All steps and updates were constantly tracked in the general WBS and Project Charter/Activity Plan.</t>
  </si>
  <si>
    <t>Q&amp;A Times and individual meetings were organised also after the kick-off meeting.</t>
  </si>
  <si>
    <t>Adequate WBS (micro-tasks).</t>
  </si>
  <si>
    <t>Constant interchange and discussion for any issues.</t>
  </si>
  <si>
    <t>Agreed within the SC and then documented to all partners.</t>
  </si>
  <si>
    <t xml:space="preserve"> Agreed within the SC and then documented to all partners.</t>
  </si>
  <si>
    <t>Constantly updated.</t>
  </si>
  <si>
    <t>Change control meetings were held ad hoc and upon request.</t>
  </si>
  <si>
    <t xml:space="preserve"> By the SC and the work package leader</t>
  </si>
  <si>
    <t>We are not relyinh on subcontractors, but only on internal resources.</t>
  </si>
  <si>
    <t>Each National Team has organised its own Resource Plan and the general Resource Plan has been indicated in the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</si>
</sst>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8"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74">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9"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7" fillId="2" borderId="17" xfId="0" applyFont="1" applyFill="1" applyBorder="1" applyAlignment="1" applyProtection="1">
      <alignment horizontal="left" wrapText="1" indent="1"/>
      <protection locked="0"/>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9" fillId="2" borderId="0" xfId="0" applyFont="1" applyFill="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1</c:v>
                </c:pt>
                <c:pt idx="7">
                  <c:v>0.92500000000000004</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LID4096"/>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LID4096"/>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LID4096"/>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LID4096"/>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1</c:v>
                </c:pt>
                <c:pt idx="7">
                  <c:v>0.92500000000000004</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LID4096"/>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20</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23</xdr:row>
      <xdr:rowOff>114300</xdr:rowOff>
    </xdr:from>
    <xdr:to>
      <xdr:col>13</xdr:col>
      <xdr:colOff>180975</xdr:colOff>
      <xdr:row>37</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63"/>
  <sheetViews>
    <sheetView view="pageLayout" topLeftCell="A22" zoomScaleNormal="100" workbookViewId="0">
      <selection activeCell="D18" sqref="D18:D25"/>
    </sheetView>
  </sheetViews>
  <sheetFormatPr baseColWidth="10" defaultColWidth="9.1640625" defaultRowHeight="14" x14ac:dyDescent="0.2"/>
  <cols>
    <col min="1" max="1" width="6.5" style="15" customWidth="1"/>
    <col min="2" max="2" width="35.5" style="15" customWidth="1"/>
    <col min="3" max="3" width="27.5" style="15" customWidth="1"/>
    <col min="4" max="4" width="10.83203125" style="15" customWidth="1"/>
    <col min="5" max="5" width="12.1640625" style="15" bestFit="1" customWidth="1"/>
    <col min="6" max="6" width="9.1640625" style="15" customWidth="1"/>
    <col min="7" max="7" width="7.5" style="15" customWidth="1"/>
    <col min="8" max="9" width="12.5" style="15" customWidth="1"/>
    <col min="10" max="10" width="10.5" style="15" customWidth="1"/>
    <col min="11" max="16384" width="9.1640625" style="15"/>
  </cols>
  <sheetData>
    <row r="2" spans="1:13" ht="57" customHeight="1" thickBot="1" x14ac:dyDescent="0.25">
      <c r="B2" s="159" t="s">
        <v>0</v>
      </c>
      <c r="C2" s="159"/>
      <c r="D2" s="159"/>
      <c r="E2" s="159"/>
      <c r="F2" s="159"/>
      <c r="G2" s="159"/>
      <c r="H2" s="159"/>
      <c r="I2" s="159"/>
      <c r="J2" s="159"/>
      <c r="K2" s="159"/>
      <c r="L2" s="159"/>
      <c r="M2" s="159"/>
    </row>
    <row r="3" spans="1:13" ht="20" thickBot="1" x14ac:dyDescent="0.25">
      <c r="B3" s="170" t="s">
        <v>1</v>
      </c>
      <c r="C3" s="171"/>
      <c r="D3" s="171"/>
      <c r="E3" s="172"/>
      <c r="F3" s="16"/>
      <c r="G3" s="16"/>
    </row>
    <row r="4" spans="1:13" ht="19" x14ac:dyDescent="0.25">
      <c r="A4" s="17"/>
      <c r="B4" s="28"/>
      <c r="C4" s="141"/>
      <c r="D4" s="141"/>
      <c r="E4" s="142"/>
    </row>
    <row r="5" spans="1:13" ht="13.5" customHeight="1" x14ac:dyDescent="0.2">
      <c r="B5" s="29" t="s">
        <v>2</v>
      </c>
      <c r="C5" s="143" t="s">
        <v>260</v>
      </c>
      <c r="D5" s="143"/>
      <c r="E5" s="144"/>
    </row>
    <row r="6" spans="1:13" ht="13.5" customHeight="1" x14ac:dyDescent="0.2">
      <c r="B6" s="29"/>
      <c r="C6" s="145"/>
      <c r="D6" s="145"/>
      <c r="E6" s="146"/>
    </row>
    <row r="7" spans="1:13" ht="15.75" customHeight="1" x14ac:dyDescent="0.2">
      <c r="B7" s="29" t="s">
        <v>261</v>
      </c>
      <c r="C7" s="143" t="s">
        <v>265</v>
      </c>
      <c r="D7" s="143"/>
      <c r="E7" s="144"/>
    </row>
    <row r="8" spans="1:13" ht="13.5" customHeight="1" x14ac:dyDescent="0.2">
      <c r="B8" s="30"/>
      <c r="C8" s="166"/>
      <c r="D8" s="166"/>
      <c r="E8" s="167"/>
    </row>
    <row r="9" spans="1:13" ht="13.5" customHeight="1" x14ac:dyDescent="0.2">
      <c r="B9" s="29" t="s">
        <v>262</v>
      </c>
      <c r="C9" s="143" t="s">
        <v>265</v>
      </c>
      <c r="D9" s="143"/>
      <c r="E9" s="144"/>
    </row>
    <row r="10" spans="1:13" ht="16" x14ac:dyDescent="0.2">
      <c r="B10" s="29" t="s">
        <v>3</v>
      </c>
      <c r="C10" s="143" t="s">
        <v>266</v>
      </c>
      <c r="D10" s="143"/>
      <c r="E10" s="144"/>
      <c r="H10" s="18"/>
    </row>
    <row r="11" spans="1:13" ht="13.5" customHeight="1" x14ac:dyDescent="0.2">
      <c r="B11" s="31"/>
      <c r="C11" s="166"/>
      <c r="D11" s="166"/>
      <c r="E11" s="167"/>
    </row>
    <row r="12" spans="1:13" ht="13.5" customHeight="1" x14ac:dyDescent="0.2">
      <c r="B12" s="29" t="s">
        <v>4</v>
      </c>
      <c r="C12" s="143" t="s">
        <v>5</v>
      </c>
      <c r="D12" s="143"/>
      <c r="E12" s="144"/>
    </row>
    <row r="13" spans="1:13" ht="13.5" customHeight="1" x14ac:dyDescent="0.2">
      <c r="B13" s="31"/>
      <c r="C13" s="145"/>
      <c r="D13" s="145"/>
      <c r="E13" s="146"/>
    </row>
    <row r="14" spans="1:13" ht="27.75" customHeight="1" x14ac:dyDescent="0.2">
      <c r="B14" s="32" t="s">
        <v>6</v>
      </c>
      <c r="C14" s="168">
        <f>(SUM(D18:D25))/(COUNTIF(E18:E25, "Yes"))</f>
        <v>0.88970946126587047</v>
      </c>
      <c r="D14" s="168"/>
      <c r="E14" s="169"/>
    </row>
    <row r="15" spans="1:13" ht="41" thickBot="1" x14ac:dyDescent="0.25">
      <c r="A15" s="19"/>
      <c r="B15" s="96" t="s">
        <v>7</v>
      </c>
      <c r="C15" s="160">
        <f>C14</f>
        <v>0.88970946126587047</v>
      </c>
      <c r="D15" s="161"/>
      <c r="E15" s="162"/>
    </row>
    <row r="16" spans="1:13" ht="16.5" customHeight="1" thickBot="1" x14ac:dyDescent="0.25">
      <c r="A16" s="20"/>
    </row>
    <row r="17" spans="1:8" ht="20" thickBot="1" x14ac:dyDescent="0.25">
      <c r="B17" s="54" t="s">
        <v>8</v>
      </c>
      <c r="C17" s="97" t="s">
        <v>9</v>
      </c>
      <c r="D17" s="97" t="s">
        <v>10</v>
      </c>
      <c r="E17" s="98" t="s">
        <v>11</v>
      </c>
      <c r="F17" s="21" t="s">
        <v>12</v>
      </c>
    </row>
    <row r="18" spans="1:8" ht="23.25" customHeight="1" x14ac:dyDescent="0.2">
      <c r="B18" s="33" t="s">
        <v>263</v>
      </c>
      <c r="C18" s="126">
        <f>Objectives!E1</f>
        <v>0.97826086956521741</v>
      </c>
      <c r="D18" s="127">
        <f>IF(E18="Yes",Objectives!D1,"-")</f>
        <v>0.97826086956521741</v>
      </c>
      <c r="E18" s="99" t="s">
        <v>13</v>
      </c>
      <c r="F18" s="21"/>
      <c r="H18" s="22"/>
    </row>
    <row r="19" spans="1:8" ht="19.5" customHeight="1" x14ac:dyDescent="0.2">
      <c r="B19" s="34" t="s">
        <v>14</v>
      </c>
      <c r="C19" s="128">
        <f>Schedule!E1</f>
        <v>0.77586206896551724</v>
      </c>
      <c r="D19" s="129">
        <f>IF(E19="Yes", Schedule!D1, "-")</f>
        <v>0.77586206896551724</v>
      </c>
      <c r="E19" s="100" t="s">
        <v>13</v>
      </c>
      <c r="F19" s="21"/>
    </row>
    <row r="20" spans="1:8" ht="20.25" customHeight="1" x14ac:dyDescent="0.2">
      <c r="B20" s="34" t="s">
        <v>15</v>
      </c>
      <c r="C20" s="128">
        <f>Cost!E1</f>
        <v>1</v>
      </c>
      <c r="D20" s="129">
        <f>IF(E20="Yes", Cost!D1, "-")</f>
        <v>1</v>
      </c>
      <c r="E20" s="100" t="s">
        <v>13</v>
      </c>
      <c r="F20" s="21"/>
    </row>
    <row r="21" spans="1:8" ht="20.25" customHeight="1" x14ac:dyDescent="0.2">
      <c r="B21" s="34" t="s">
        <v>16</v>
      </c>
      <c r="C21" s="128">
        <f>Quality!E1</f>
        <v>0.88260869565217392</v>
      </c>
      <c r="D21" s="129">
        <f>IF(E21="Yes",Quality!D1, "-")</f>
        <v>0.88260869565217392</v>
      </c>
      <c r="E21" s="100" t="s">
        <v>13</v>
      </c>
      <c r="F21" s="21"/>
    </row>
    <row r="22" spans="1:8" ht="20.25" customHeight="1" x14ac:dyDescent="0.2">
      <c r="B22" s="34" t="s">
        <v>17</v>
      </c>
      <c r="C22" s="128">
        <f>Risk!E1</f>
        <v>0.69230769230769229</v>
      </c>
      <c r="D22" s="129">
        <f>IF(E22="Yes", Risk!D1,"-")</f>
        <v>0.69230769230769229</v>
      </c>
      <c r="E22" s="100" t="s">
        <v>13</v>
      </c>
      <c r="F22" s="21"/>
    </row>
    <row r="23" spans="1:8" ht="21" customHeight="1" x14ac:dyDescent="0.2">
      <c r="B23" s="34" t="s">
        <v>18</v>
      </c>
      <c r="C23" s="128">
        <f>'Issues &amp; Decisions'!E1</f>
        <v>0.86363636363636365</v>
      </c>
      <c r="D23" s="129">
        <f>IF(E23="Yes",'Issues &amp; Decisions'!D1, "-")</f>
        <v>0.86363636363636365</v>
      </c>
      <c r="E23" s="100" t="s">
        <v>13</v>
      </c>
      <c r="F23" s="21"/>
    </row>
    <row r="24" spans="1:8" ht="22.5" customHeight="1" x14ac:dyDescent="0.2">
      <c r="B24" s="34" t="s">
        <v>19</v>
      </c>
      <c r="C24" s="128">
        <f>Communication!E1</f>
        <v>1</v>
      </c>
      <c r="D24" s="129">
        <f>IF(E24="Yes",Communication!D1, "-")</f>
        <v>1</v>
      </c>
      <c r="E24" s="100" t="s">
        <v>13</v>
      </c>
      <c r="F24" s="21"/>
    </row>
    <row r="25" spans="1:8" ht="22.5" customHeight="1" x14ac:dyDescent="0.2">
      <c r="B25" s="34" t="s">
        <v>20</v>
      </c>
      <c r="C25" s="128">
        <f>'Project Organisation'!E1</f>
        <v>0.92500000000000004</v>
      </c>
      <c r="D25" s="129">
        <f>IF(E25="Yes",'Project Organisation'!D1, "-")</f>
        <v>0.92500000000000004</v>
      </c>
      <c r="E25" s="100" t="s">
        <v>13</v>
      </c>
      <c r="F25" s="21"/>
    </row>
    <row r="26" spans="1:8" ht="13.5" customHeight="1" thickBot="1" x14ac:dyDescent="0.25"/>
    <row r="27" spans="1:8" ht="19.5" customHeight="1" thickBot="1" x14ac:dyDescent="0.25">
      <c r="A27" s="54" t="s">
        <v>21</v>
      </c>
      <c r="B27" s="55"/>
      <c r="C27" s="55"/>
      <c r="D27" s="55"/>
      <c r="E27" s="56"/>
    </row>
    <row r="28" spans="1:8" ht="13.5" customHeight="1" x14ac:dyDescent="0.2">
      <c r="A28" s="43">
        <v>0</v>
      </c>
      <c r="B28" s="163" t="s">
        <v>22</v>
      </c>
      <c r="C28" s="163"/>
      <c r="D28" s="164"/>
      <c r="E28" s="165"/>
    </row>
    <row r="29" spans="1:8" ht="25.5" customHeight="1" x14ac:dyDescent="0.2">
      <c r="A29" s="43">
        <v>5</v>
      </c>
      <c r="B29" s="163" t="s">
        <v>23</v>
      </c>
      <c r="C29" s="163"/>
      <c r="D29" s="164"/>
      <c r="E29" s="165"/>
    </row>
    <row r="30" spans="1:8" ht="24.75" customHeight="1" x14ac:dyDescent="0.2">
      <c r="A30" s="44">
        <v>10</v>
      </c>
      <c r="B30" s="147" t="s">
        <v>24</v>
      </c>
      <c r="C30" s="147"/>
      <c r="D30" s="148"/>
      <c r="E30" s="149"/>
    </row>
    <row r="31" spans="1:8" ht="39.75" customHeight="1" x14ac:dyDescent="0.2">
      <c r="A31" s="44" t="s">
        <v>25</v>
      </c>
      <c r="B31" s="150" t="s">
        <v>26</v>
      </c>
      <c r="C31" s="151"/>
      <c r="D31" s="151"/>
      <c r="E31" s="152"/>
    </row>
    <row r="32" spans="1:8" ht="13.5" customHeight="1" thickBot="1" x14ac:dyDescent="0.25">
      <c r="A32" s="45" t="s">
        <v>27</v>
      </c>
      <c r="B32" s="46" t="s">
        <v>28</v>
      </c>
      <c r="C32" s="46"/>
      <c r="D32" s="46"/>
      <c r="E32" s="47"/>
    </row>
    <row r="33" spans="1:5" ht="13.5" customHeight="1" thickBot="1" x14ac:dyDescent="0.25"/>
    <row r="34" spans="1:5" ht="20.25" customHeight="1" thickBot="1" x14ac:dyDescent="0.25">
      <c r="A34" s="54" t="s">
        <v>29</v>
      </c>
      <c r="B34" s="57"/>
      <c r="C34" s="58"/>
      <c r="D34" s="58"/>
      <c r="E34" s="59"/>
    </row>
    <row r="35" spans="1:5" ht="30.75" customHeight="1" x14ac:dyDescent="0.2">
      <c r="A35" s="137">
        <v>0</v>
      </c>
      <c r="B35" s="138"/>
      <c r="C35" s="153" t="s">
        <v>30</v>
      </c>
      <c r="D35" s="154"/>
      <c r="E35" s="155"/>
    </row>
    <row r="36" spans="1:5" ht="27" customHeight="1" x14ac:dyDescent="0.2">
      <c r="A36" s="139">
        <v>0.7</v>
      </c>
      <c r="B36" s="140"/>
      <c r="C36" s="150" t="s">
        <v>31</v>
      </c>
      <c r="D36" s="151"/>
      <c r="E36" s="152"/>
    </row>
    <row r="37" spans="1:5" ht="29.25" customHeight="1" thickBot="1" x14ac:dyDescent="0.25">
      <c r="A37" s="135">
        <v>0.9</v>
      </c>
      <c r="B37" s="136"/>
      <c r="C37" s="156" t="s">
        <v>32</v>
      </c>
      <c r="D37" s="157"/>
      <c r="E37" s="158"/>
    </row>
    <row r="38" spans="1:5" ht="13.5" customHeight="1" x14ac:dyDescent="0.2"/>
    <row r="39" spans="1:5" ht="13.5" customHeight="1" x14ac:dyDescent="0.2"/>
    <row r="40" spans="1:5" ht="13.5" customHeight="1" x14ac:dyDescent="0.2"/>
    <row r="41" spans="1:5" ht="13.5" customHeight="1" x14ac:dyDescent="0.2"/>
    <row r="42" spans="1:5" ht="13.5" customHeight="1" x14ac:dyDescent="0.2"/>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spans="2:2" ht="13.5" customHeight="1" x14ac:dyDescent="0.2"/>
    <row r="50" spans="2:2" ht="13.5" customHeight="1" x14ac:dyDescent="0.2"/>
    <row r="51" spans="2:2" ht="13.5" customHeight="1" x14ac:dyDescent="0.2"/>
    <row r="52" spans="2:2" ht="13.5" customHeight="1" x14ac:dyDescent="0.2"/>
    <row r="62" spans="2:2" x14ac:dyDescent="0.2">
      <c r="B62" s="15" t="s">
        <v>13</v>
      </c>
    </row>
    <row r="63" spans="2:2" x14ac:dyDescent="0.2">
      <c r="B63" s="15" t="s">
        <v>33</v>
      </c>
    </row>
  </sheetData>
  <mergeCells count="24">
    <mergeCell ref="B2:M2"/>
    <mergeCell ref="C15:E15"/>
    <mergeCell ref="B28:E28"/>
    <mergeCell ref="B29:E29"/>
    <mergeCell ref="C10:E10"/>
    <mergeCell ref="C11:E11"/>
    <mergeCell ref="C12:E12"/>
    <mergeCell ref="C13:E13"/>
    <mergeCell ref="C14:E14"/>
    <mergeCell ref="C7:E7"/>
    <mergeCell ref="C8:E8"/>
    <mergeCell ref="C9:E9"/>
    <mergeCell ref="B3:E3"/>
    <mergeCell ref="A37:B37"/>
    <mergeCell ref="A35:B35"/>
    <mergeCell ref="A36:B36"/>
    <mergeCell ref="C4:E4"/>
    <mergeCell ref="C5:E5"/>
    <mergeCell ref="C6:E6"/>
    <mergeCell ref="B30:E30"/>
    <mergeCell ref="B31:E31"/>
    <mergeCell ref="C35:E35"/>
    <mergeCell ref="C36:E36"/>
    <mergeCell ref="C37:E37"/>
  </mergeCells>
  <phoneticPr fontId="0" type="noConversion"/>
  <conditionalFormatting sqref="A35">
    <cfRule type="iconSet" priority="5">
      <iconSet iconSet="3TrafficLights2" showValue="0" reverse="1">
        <cfvo type="percent" val="0"/>
        <cfvo type="formula" val="$A$36"/>
        <cfvo type="formula" val="$A$35"/>
      </iconSet>
    </cfRule>
  </conditionalFormatting>
  <conditionalFormatting sqref="A35:A37">
    <cfRule type="iconSet" priority="4">
      <iconSet iconSet="3TrafficLights2" showValue="0">
        <cfvo type="percent" val="0"/>
        <cfvo type="num" val="0.5" gte="0"/>
        <cfvo type="num" val="0.8" gte="0"/>
      </iconSet>
    </cfRule>
  </conditionalFormatting>
  <conditionalFormatting sqref="C15">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18">
    <cfRule type="iconSet" priority="3">
      <iconSet iconSet="3TrafficLights2" showValue="0">
        <cfvo type="percent" val="0"/>
        <cfvo type="num" val="0.5"/>
        <cfvo type="num" val="0.8"/>
      </iconSet>
    </cfRule>
  </conditionalFormatting>
  <conditionalFormatting sqref="C19:C25">
    <cfRule type="iconSet" priority="12">
      <iconSet iconSet="3TrafficLights2" showValue="0">
        <cfvo type="percent" val="0"/>
        <cfvo type="num" val="0.5"/>
        <cfvo type="num" val="0.8"/>
      </iconSet>
    </cfRule>
  </conditionalFormatting>
  <conditionalFormatting sqref="C15:E15">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oddHeader>&amp;L&amp;"System Font,Normal"&amp;K000000&amp;G&amp;C&amp;"-,Negrita"&amp;16Quality Review Checklist
&amp;K09-024 &amp;"Calibri (Cuerpo),Negrita"&amp;K04-022DIALOGOS</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9"/>
  <sheetViews>
    <sheetView view="pageLayout" zoomScale="80" zoomScaleNormal="100" zoomScalePageLayoutView="80" workbookViewId="0">
      <selection activeCell="E22" sqref="E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225</v>
      </c>
      <c r="B1" s="55"/>
      <c r="C1" s="76" t="s">
        <v>9</v>
      </c>
      <c r="D1" s="75">
        <f>D18/(120-C18*10)</f>
        <v>0.92500000000000004</v>
      </c>
      <c r="E1" s="77">
        <f>D1</f>
        <v>0.92500000000000004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226</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227</v>
      </c>
      <c r="C4" s="80" t="s">
        <v>13</v>
      </c>
      <c r="D4" s="101">
        <f t="shared" ref="D4:D9" si="0">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228</v>
      </c>
      <c r="C5" s="80" t="s">
        <v>46</v>
      </c>
      <c r="D5" s="101">
        <f t="shared" si="0"/>
        <v>5</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229</v>
      </c>
      <c r="C6" s="80" t="s">
        <v>13</v>
      </c>
      <c r="D6" s="101">
        <f t="shared" si="0"/>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230</v>
      </c>
      <c r="C7" s="80" t="s">
        <v>27</v>
      </c>
      <c r="D7" s="101" t="str">
        <f t="shared" si="0"/>
        <v>-</v>
      </c>
      <c r="E7" s="8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231</v>
      </c>
      <c r="C8" s="80" t="s">
        <v>13</v>
      </c>
      <c r="D8" s="101">
        <f t="shared" si="0"/>
        <v>10</v>
      </c>
      <c r="E8" s="85" t="s">
        <v>12</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11">
        <v>6</v>
      </c>
      <c r="B9" s="84" t="s">
        <v>232</v>
      </c>
      <c r="C9" s="93" t="s">
        <v>13</v>
      </c>
      <c r="D9" s="101">
        <f t="shared" si="0"/>
        <v>10</v>
      </c>
      <c r="E9" s="8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7" thickBot="1" x14ac:dyDescent="0.25">
      <c r="A10" s="63"/>
      <c r="B10" s="78" t="s">
        <v>233</v>
      </c>
      <c r="C10" s="64"/>
      <c r="D10" s="64"/>
      <c r="E10" s="6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4">
        <f>A9+1</f>
        <v>7</v>
      </c>
      <c r="B11" s="82" t="s">
        <v>234</v>
      </c>
      <c r="C11" s="80" t="s">
        <v>27</v>
      </c>
      <c r="D11" s="101" t="str">
        <f>IF(C11="Yes",10,IF(C11="Yes, Partially",5,IF(C11="No",0,"-")))</f>
        <v>-</v>
      </c>
      <c r="E11" s="86"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235</v>
      </c>
      <c r="C12" s="80" t="s">
        <v>27</v>
      </c>
      <c r="D12" s="101" t="str">
        <f>IF(C12="Yes",10,IF(C12="Yes, Partially",5,IF(C12="No",0,"-")))</f>
        <v>-</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A12+1</f>
        <v>9</v>
      </c>
      <c r="B13" s="84" t="s">
        <v>236</v>
      </c>
      <c r="C13" s="80" t="s">
        <v>27</v>
      </c>
      <c r="D13" s="101" t="str">
        <f>IF(C13="Yes",10,IF(C13="Yes, Partially",5,IF(C13="No",0,"-")))</f>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237</v>
      </c>
      <c r="C14" s="64"/>
      <c r="D14" s="64"/>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
      <c r="A15" s="14">
        <f>A13+1</f>
        <v>10</v>
      </c>
      <c r="B15" s="124" t="s">
        <v>238</v>
      </c>
      <c r="C15" s="80" t="s">
        <v>13</v>
      </c>
      <c r="D15" s="101">
        <f>IF(C15="Yes",10,IF(C15="Yes, Partially",5,IF(C15="No",0,"-")))</f>
        <v>10</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 t="shared" ref="A16:A17" si="1">A15+1</f>
        <v>11</v>
      </c>
      <c r="B16" s="125" t="s">
        <v>239</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9">
        <f t="shared" si="1"/>
        <v>12</v>
      </c>
      <c r="B17" s="95" t="s">
        <v>240</v>
      </c>
      <c r="C17" s="81">
        <v>9</v>
      </c>
      <c r="D17" s="51">
        <f>C17</f>
        <v>9</v>
      </c>
      <c r="E17" s="9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hidden="1" thickBot="1" x14ac:dyDescent="0.25">
      <c r="A18" s="48"/>
      <c r="B18" s="91"/>
      <c r="C18" s="53">
        <f>COUNTIF(C4:C17,"N/A")</f>
        <v>4</v>
      </c>
      <c r="D18" s="74">
        <f>SUM(D4:D17)</f>
        <v>74</v>
      </c>
      <c r="E18" s="9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row>
    <row r="32" spans="1:35" x14ac:dyDescent="0.2">
      <c r="A32" s="6"/>
      <c r="B32" s="6"/>
      <c r="C32" s="6"/>
      <c r="D32" s="7"/>
      <c r="E32" s="6"/>
      <c r="F32" s="6"/>
      <c r="G32" s="6"/>
      <c r="H32" s="6"/>
      <c r="I32" s="6"/>
      <c r="J32" s="6"/>
      <c r="K32" s="6"/>
      <c r="L32" s="6"/>
      <c r="M32" s="6"/>
      <c r="N32" s="6"/>
      <c r="O32" s="6"/>
      <c r="P32" s="6"/>
      <c r="Q32" s="6"/>
    </row>
    <row r="33" spans="1:17" x14ac:dyDescent="0.2">
      <c r="A33" s="6"/>
      <c r="B33" s="6"/>
      <c r="C33" s="6"/>
      <c r="D33" s="7"/>
      <c r="E33" s="6"/>
      <c r="F33" s="6"/>
      <c r="G33" s="6"/>
      <c r="H33" s="6"/>
      <c r="I33" s="6"/>
      <c r="J33" s="6"/>
      <c r="K33" s="6"/>
      <c r="L33" s="6"/>
      <c r="M33" s="6"/>
      <c r="N33" s="6"/>
      <c r="O33" s="6"/>
      <c r="P33" s="6"/>
      <c r="Q33" s="6"/>
    </row>
    <row r="34" spans="1:17" x14ac:dyDescent="0.2">
      <c r="A34" s="6"/>
      <c r="B34" s="6"/>
      <c r="C34" s="6"/>
      <c r="D34" s="7"/>
      <c r="E34" s="6"/>
      <c r="F34" s="6"/>
      <c r="G34" s="6"/>
      <c r="H34" s="6"/>
      <c r="I34" s="6"/>
      <c r="J34" s="6"/>
      <c r="K34" s="6"/>
      <c r="L34" s="6"/>
      <c r="M34" s="6"/>
      <c r="N34" s="6"/>
      <c r="O34" s="6"/>
      <c r="P34" s="6"/>
      <c r="Q34" s="6"/>
    </row>
    <row r="35" spans="1:17" x14ac:dyDescent="0.2">
      <c r="A35" s="6"/>
      <c r="B35" s="6"/>
      <c r="C35" s="6"/>
      <c r="D35" s="7"/>
      <c r="E35" s="6"/>
      <c r="F35" s="6"/>
      <c r="G35" s="6"/>
      <c r="H35" s="6"/>
      <c r="I35" s="6"/>
      <c r="J35" s="6"/>
      <c r="K35" s="6"/>
      <c r="L35" s="6"/>
      <c r="M35" s="6"/>
      <c r="N35" s="6"/>
      <c r="O35" s="6"/>
      <c r="P35" s="6"/>
      <c r="Q35" s="6"/>
    </row>
    <row r="36" spans="1:17" x14ac:dyDescent="0.2">
      <c r="A36" s="6"/>
      <c r="B36" s="6"/>
      <c r="C36" s="6"/>
      <c r="D36" s="7"/>
      <c r="E36" s="6"/>
      <c r="F36" s="6"/>
      <c r="G36" s="6"/>
      <c r="H36" s="6"/>
      <c r="I36" s="6"/>
      <c r="J36" s="6"/>
      <c r="K36" s="6"/>
      <c r="L36" s="6"/>
      <c r="M36" s="6"/>
      <c r="N36" s="6"/>
      <c r="O36" s="6"/>
      <c r="P36" s="6"/>
      <c r="Q36" s="6"/>
    </row>
    <row r="37" spans="1:17" x14ac:dyDescent="0.2">
      <c r="A37" s="6"/>
      <c r="B37" s="6"/>
      <c r="C37" s="6"/>
      <c r="D37" s="7"/>
      <c r="E37" s="6"/>
      <c r="F37" s="6"/>
      <c r="G37" s="6"/>
      <c r="H37" s="6"/>
      <c r="I37" s="6"/>
      <c r="J37" s="6"/>
      <c r="K37" s="6"/>
      <c r="L37" s="6"/>
      <c r="M37" s="6"/>
      <c r="N37" s="6"/>
      <c r="O37" s="6"/>
      <c r="P37" s="6"/>
      <c r="Q37" s="6"/>
    </row>
    <row r="38" spans="1:17" x14ac:dyDescent="0.2">
      <c r="A38" s="6"/>
      <c r="B38" s="6"/>
      <c r="C38" s="6"/>
      <c r="D38" s="7"/>
      <c r="E38" s="6"/>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xr:uid="{00000000-0002-0000-09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640625" defaultRowHeight="13" x14ac:dyDescent="0.15"/>
  <cols>
    <col min="1" max="1" width="53.1640625" customWidth="1"/>
    <col min="2" max="2" width="16.1640625" customWidth="1"/>
    <col min="3" max="3" width="15.33203125" customWidth="1"/>
    <col min="4" max="4" width="20.33203125" customWidth="1"/>
    <col min="5" max="5" width="17.83203125" customWidth="1"/>
  </cols>
  <sheetData>
    <row r="1" spans="1:5" x14ac:dyDescent="0.15">
      <c r="A1" s="1" t="s">
        <v>241</v>
      </c>
      <c r="B1" s="1" t="s">
        <v>242</v>
      </c>
      <c r="C1" s="1" t="s">
        <v>243</v>
      </c>
      <c r="D1" s="1" t="s">
        <v>244</v>
      </c>
      <c r="E1" s="1" t="s">
        <v>245</v>
      </c>
    </row>
    <row r="2" spans="1:5" ht="52" x14ac:dyDescent="0.15">
      <c r="A2" s="2" t="s">
        <v>246</v>
      </c>
      <c r="B2" t="s">
        <v>247</v>
      </c>
      <c r="C2" t="s">
        <v>248</v>
      </c>
      <c r="D2" t="s">
        <v>249</v>
      </c>
      <c r="E2" t="s">
        <v>250</v>
      </c>
    </row>
    <row r="3" spans="1:5" ht="14" x14ac:dyDescent="0.15">
      <c r="A3" s="3" t="s">
        <v>251</v>
      </c>
      <c r="B3" t="s">
        <v>247</v>
      </c>
      <c r="C3" t="s">
        <v>252</v>
      </c>
      <c r="D3" t="s">
        <v>253</v>
      </c>
      <c r="E3" t="s">
        <v>250</v>
      </c>
    </row>
    <row r="4" spans="1:5" ht="28" x14ac:dyDescent="0.15">
      <c r="A4" s="3" t="s">
        <v>254</v>
      </c>
      <c r="B4" t="s">
        <v>247</v>
      </c>
      <c r="C4" t="s">
        <v>252</v>
      </c>
      <c r="D4" t="s">
        <v>253</v>
      </c>
      <c r="E4" t="s">
        <v>250</v>
      </c>
    </row>
    <row r="5" spans="1:5" ht="28" x14ac:dyDescent="0.15">
      <c r="A5" s="3" t="s">
        <v>255</v>
      </c>
      <c r="B5" t="s">
        <v>256</v>
      </c>
      <c r="C5" t="s">
        <v>257</v>
      </c>
      <c r="D5" t="s">
        <v>253</v>
      </c>
      <c r="E5" t="s">
        <v>250</v>
      </c>
    </row>
    <row r="6" spans="1:5" x14ac:dyDescent="0.15">
      <c r="A6" t="s">
        <v>258</v>
      </c>
      <c r="B6" t="s">
        <v>259</v>
      </c>
      <c r="C6" t="s">
        <v>257</v>
      </c>
      <c r="D6" t="s">
        <v>253</v>
      </c>
      <c r="E6" t="s">
        <v>250</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
  <sheetViews>
    <sheetView view="pageLayout" zoomScale="70" zoomScaleNormal="80" zoomScalePageLayoutView="70" workbookViewId="0">
      <selection activeCell="I11" sqref="I11"/>
    </sheetView>
  </sheetViews>
  <sheetFormatPr baseColWidth="10" defaultColWidth="9.1640625" defaultRowHeight="14" x14ac:dyDescent="0.2"/>
  <cols>
    <col min="1" max="1" width="6.1640625" style="15" customWidth="1"/>
    <col min="2" max="2" width="40.83203125" style="15" customWidth="1"/>
    <col min="3" max="3" width="21" style="15" customWidth="1"/>
    <col min="4" max="4" width="46" style="15" customWidth="1"/>
    <col min="5" max="5" width="56.33203125" style="15" customWidth="1"/>
    <col min="6" max="12" width="9.1640625" style="15" customWidth="1"/>
    <col min="13" max="16384" width="9.1640625" style="15"/>
  </cols>
  <sheetData>
    <row r="1" spans="1:12" ht="13.5" customHeight="1" x14ac:dyDescent="0.2">
      <c r="B1" s="173"/>
      <c r="C1" s="173"/>
      <c r="D1" s="173"/>
    </row>
    <row r="2" spans="1:12" ht="33.75" customHeight="1" x14ac:dyDescent="0.2">
      <c r="A2" s="159" t="s">
        <v>34</v>
      </c>
      <c r="B2" s="159"/>
      <c r="C2" s="159"/>
      <c r="D2" s="159"/>
      <c r="E2" s="159"/>
      <c r="F2" s="27"/>
      <c r="G2" s="27"/>
      <c r="H2" s="27"/>
      <c r="I2" s="27"/>
      <c r="J2" s="27"/>
      <c r="K2" s="27"/>
      <c r="L2" s="27"/>
    </row>
    <row r="3" spans="1:12" ht="15" thickBot="1" x14ac:dyDescent="0.25"/>
    <row r="4" spans="1:12" ht="36" thickBot="1" x14ac:dyDescent="0.25">
      <c r="A4" s="60" t="s">
        <v>35</v>
      </c>
      <c r="B4" s="61" t="s">
        <v>36</v>
      </c>
      <c r="C4" s="61" t="s">
        <v>37</v>
      </c>
      <c r="D4" s="61" t="s">
        <v>38</v>
      </c>
      <c r="E4" s="62" t="s">
        <v>39</v>
      </c>
    </row>
    <row r="5" spans="1:12" ht="39" customHeight="1" x14ac:dyDescent="0.2">
      <c r="A5" s="35">
        <v>1</v>
      </c>
      <c r="B5" s="23"/>
      <c r="C5" s="24"/>
      <c r="D5" s="23"/>
      <c r="E5" s="36"/>
    </row>
    <row r="6" spans="1:12" ht="39" customHeight="1" x14ac:dyDescent="0.2">
      <c r="A6" s="37">
        <f t="shared" ref="A6:A14" si="0">A5+1</f>
        <v>2</v>
      </c>
      <c r="B6" s="25"/>
      <c r="C6" s="26"/>
      <c r="D6" s="25"/>
      <c r="E6" s="38"/>
    </row>
    <row r="7" spans="1:12" ht="39" customHeight="1" x14ac:dyDescent="0.2">
      <c r="A7" s="37">
        <f t="shared" si="0"/>
        <v>3</v>
      </c>
      <c r="B7" s="25"/>
      <c r="C7" s="26"/>
      <c r="D7" s="25"/>
      <c r="E7" s="38"/>
    </row>
    <row r="8" spans="1:12" ht="39" customHeight="1" x14ac:dyDescent="0.2">
      <c r="A8" s="37">
        <f t="shared" si="0"/>
        <v>4</v>
      </c>
      <c r="B8" s="25"/>
      <c r="C8" s="26"/>
      <c r="D8" s="25"/>
      <c r="E8" s="38"/>
    </row>
    <row r="9" spans="1:12" ht="39" customHeight="1" x14ac:dyDescent="0.2">
      <c r="A9" s="37">
        <f t="shared" si="0"/>
        <v>5</v>
      </c>
      <c r="B9" s="25"/>
      <c r="C9" s="26"/>
      <c r="D9" s="25"/>
      <c r="E9" s="38"/>
    </row>
    <row r="10" spans="1:12" ht="39" customHeight="1" x14ac:dyDescent="0.2">
      <c r="A10" s="37">
        <f t="shared" si="0"/>
        <v>6</v>
      </c>
      <c r="B10" s="25"/>
      <c r="C10" s="26"/>
      <c r="D10" s="25"/>
      <c r="E10" s="38"/>
    </row>
    <row r="11" spans="1:12" ht="39" customHeight="1" x14ac:dyDescent="0.2">
      <c r="A11" s="37">
        <f t="shared" si="0"/>
        <v>7</v>
      </c>
      <c r="B11" s="25"/>
      <c r="C11" s="26"/>
      <c r="D11" s="25"/>
      <c r="E11" s="38"/>
    </row>
    <row r="12" spans="1:12" ht="39" customHeight="1" x14ac:dyDescent="0.2">
      <c r="A12" s="37">
        <f t="shared" si="0"/>
        <v>8</v>
      </c>
      <c r="B12" s="25"/>
      <c r="C12" s="26"/>
      <c r="D12" s="25"/>
      <c r="E12" s="38"/>
    </row>
    <row r="13" spans="1:12" ht="39" customHeight="1" x14ac:dyDescent="0.2">
      <c r="A13" s="37">
        <f t="shared" si="0"/>
        <v>9</v>
      </c>
      <c r="B13" s="25"/>
      <c r="C13" s="26"/>
      <c r="D13" s="25"/>
      <c r="E13" s="38"/>
    </row>
    <row r="14" spans="1:12" ht="39" customHeight="1" thickBot="1" x14ac:dyDescent="0.25">
      <c r="A14" s="39">
        <f t="shared" si="0"/>
        <v>10</v>
      </c>
      <c r="B14" s="40"/>
      <c r="C14" s="41"/>
      <c r="D14" s="40"/>
      <c r="E14" s="42"/>
    </row>
  </sheetData>
  <mergeCells count="2">
    <mergeCell ref="B1:D1"/>
    <mergeCell ref="A2:E2"/>
  </mergeCells>
  <phoneticPr fontId="0" type="noConversion"/>
  <pageMargins left="0.75" right="0.75" top="1" bottom="1" header="0.5" footer="0.5"/>
  <pageSetup paperSize="9" scale="56" fitToHeight="5" orientation="landscape" r:id="rId1"/>
  <headerFooter scaleWithDoc="0" alignWithMargins="0">
    <oddHeader>&amp;C&amp;F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1"/>
  <sheetViews>
    <sheetView tabSelected="1" view="pageLayout" zoomScale="80" zoomScaleNormal="100" zoomScalePageLayoutView="80" workbookViewId="0">
      <selection activeCell="G22" sqref="G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264</v>
      </c>
      <c r="B1" s="55"/>
      <c r="C1" s="76" t="s">
        <v>9</v>
      </c>
      <c r="D1" s="104">
        <f>D30/(240-C30*10)</f>
        <v>0.97826086956521741</v>
      </c>
      <c r="E1" s="130">
        <f>D1</f>
        <v>0.97826086956521741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42</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2" x14ac:dyDescent="0.2">
      <c r="A4" s="14">
        <v>1</v>
      </c>
      <c r="B4" s="110" t="s">
        <v>43</v>
      </c>
      <c r="C4" s="71" t="s">
        <v>13</v>
      </c>
      <c r="D4" s="101">
        <f>IF(C4="Yes",10,IF(C4="Yes, Partially",5,IF(C4="No",0,"-")))</f>
        <v>10</v>
      </c>
      <c r="E4" s="52" t="s">
        <v>267</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ht="32" x14ac:dyDescent="0.2">
      <c r="A5" s="11">
        <v>2</v>
      </c>
      <c r="B5" s="111" t="s">
        <v>45</v>
      </c>
      <c r="C5" s="72" t="s">
        <v>13</v>
      </c>
      <c r="D5" s="101">
        <f t="shared" ref="D5:D9" si="0">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11" t="s">
        <v>47</v>
      </c>
      <c r="C6" s="72" t="s">
        <v>27</v>
      </c>
      <c r="D6" s="101" t="str">
        <f t="shared" si="0"/>
        <v>-</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11" t="s">
        <v>48</v>
      </c>
      <c r="C7" s="72" t="s">
        <v>13</v>
      </c>
      <c r="D7" s="101">
        <f t="shared" si="0"/>
        <v>10</v>
      </c>
      <c r="E7" s="10" t="s">
        <v>268</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11" t="s">
        <v>49</v>
      </c>
      <c r="C8" s="72" t="s">
        <v>13</v>
      </c>
      <c r="D8" s="101">
        <f t="shared" si="0"/>
        <v>10</v>
      </c>
      <c r="E8" s="10" t="s">
        <v>269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32" x14ac:dyDescent="0.2">
      <c r="A9" s="11">
        <v>6</v>
      </c>
      <c r="B9" s="111" t="s">
        <v>50</v>
      </c>
      <c r="C9" s="72" t="s">
        <v>13</v>
      </c>
      <c r="D9" s="101">
        <f t="shared" si="0"/>
        <v>10</v>
      </c>
      <c r="E9" s="10" t="s">
        <v>270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11" t="s">
        <v>51</v>
      </c>
      <c r="C10" s="72" t="s">
        <v>13</v>
      </c>
      <c r="D10" s="106">
        <v>10</v>
      </c>
      <c r="E10" s="10" t="s">
        <v>271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v>8</v>
      </c>
      <c r="B11" s="111" t="s">
        <v>52</v>
      </c>
      <c r="C11" s="72" t="s">
        <v>13</v>
      </c>
      <c r="D11" s="101">
        <f t="shared" ref="D11:D16" si="1">IF(C11="Yes",10,IF(C11="Yes, Partially",5,IF(C11="No",0,"-")))</f>
        <v>10</v>
      </c>
      <c r="E11" s="10" t="s">
        <v>272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32" x14ac:dyDescent="0.2">
      <c r="A12" s="11">
        <v>9</v>
      </c>
      <c r="B12" s="111" t="s">
        <v>53</v>
      </c>
      <c r="C12" s="72" t="s">
        <v>13</v>
      </c>
      <c r="D12" s="101">
        <f t="shared" si="1"/>
        <v>10</v>
      </c>
      <c r="E12" s="10" t="s">
        <v>273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32" x14ac:dyDescent="0.2">
      <c r="A13" s="11">
        <v>10</v>
      </c>
      <c r="B13" s="111" t="s">
        <v>54</v>
      </c>
      <c r="C13" s="72" t="s">
        <v>13</v>
      </c>
      <c r="D13" s="101">
        <f t="shared" si="1"/>
        <v>10</v>
      </c>
      <c r="E13" s="10" t="s">
        <v>274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v>11</v>
      </c>
      <c r="B14" s="111" t="s">
        <v>55</v>
      </c>
      <c r="C14" s="72" t="s">
        <v>13</v>
      </c>
      <c r="D14" s="101">
        <f t="shared" si="1"/>
        <v>10</v>
      </c>
      <c r="E14" s="10" t="s">
        <v>275</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v>12</v>
      </c>
      <c r="B15" s="111" t="s">
        <v>56</v>
      </c>
      <c r="C15" s="72" t="s">
        <v>13</v>
      </c>
      <c r="D15" s="101">
        <f t="shared" si="1"/>
        <v>10</v>
      </c>
      <c r="E15" s="10" t="s">
        <v>275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9">
        <v>13</v>
      </c>
      <c r="B16" s="112" t="s">
        <v>57</v>
      </c>
      <c r="C16" s="72" t="s">
        <v>13</v>
      </c>
      <c r="D16" s="101">
        <f t="shared" si="1"/>
        <v>10</v>
      </c>
      <c r="E16" s="8"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58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32" x14ac:dyDescent="0.2">
      <c r="A18" s="14">
        <f>A16+1</f>
        <v>14</v>
      </c>
      <c r="B18" s="113" t="s">
        <v>59</v>
      </c>
      <c r="C18" s="71" t="s">
        <v>13</v>
      </c>
      <c r="D18" s="101">
        <f t="shared" ref="D18:D21" si="2">IF(C18="Yes",10,IF(C18="Yes, Partially",5,IF(C18="No",0,"-")))</f>
        <v>10</v>
      </c>
      <c r="E18" s="13" t="s">
        <v>276</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2" x14ac:dyDescent="0.2">
      <c r="A19" s="11">
        <f>A18+1</f>
        <v>15</v>
      </c>
      <c r="B19" s="114" t="s">
        <v>60</v>
      </c>
      <c r="C19" s="72" t="s">
        <v>13</v>
      </c>
      <c r="D19" s="101">
        <f t="shared" si="2"/>
        <v>10</v>
      </c>
      <c r="E19" s="10" t="s">
        <v>277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114" t="s">
        <v>61</v>
      </c>
      <c r="C20" s="72" t="s">
        <v>13</v>
      </c>
      <c r="D20" s="101">
        <f t="shared" si="2"/>
        <v>10</v>
      </c>
      <c r="E20" s="10" t="s">
        <v>278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11">
        <f>A20+1</f>
        <v>17</v>
      </c>
      <c r="B21" s="115" t="s">
        <v>62</v>
      </c>
      <c r="C21" s="72" t="s">
        <v>13</v>
      </c>
      <c r="D21" s="101">
        <f t="shared" si="2"/>
        <v>10</v>
      </c>
      <c r="E21" s="8" t="s">
        <v>279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64" t="s">
        <v>63</v>
      </c>
      <c r="C22" s="64"/>
      <c r="D22" s="108"/>
      <c r="E22" s="6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2" x14ac:dyDescent="0.2">
      <c r="A23" s="14">
        <f>A21+1</f>
        <v>18</v>
      </c>
      <c r="B23" s="116" t="s">
        <v>64</v>
      </c>
      <c r="C23" s="71" t="s">
        <v>13</v>
      </c>
      <c r="D23" s="102">
        <f t="shared" ref="D23:D29" si="3">IF(C23="Yes",10,IF(C23="Yes, Partially",5,IF(C23="No",0,"-")))</f>
        <v>10</v>
      </c>
      <c r="E23" s="13" t="s">
        <v>280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2" x14ac:dyDescent="0.2">
      <c r="A24" s="11">
        <f>A23+1</f>
        <v>19</v>
      </c>
      <c r="B24" s="117" t="s">
        <v>65</v>
      </c>
      <c r="C24" s="72" t="s">
        <v>13</v>
      </c>
      <c r="D24" s="101">
        <f t="shared" si="3"/>
        <v>10</v>
      </c>
      <c r="E24" s="10" t="s">
        <v>281</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32" x14ac:dyDescent="0.2">
      <c r="A25" s="11">
        <f>A24+1</f>
        <v>20</v>
      </c>
      <c r="B25" s="117" t="s">
        <v>66</v>
      </c>
      <c r="C25" s="72" t="s">
        <v>13</v>
      </c>
      <c r="D25" s="101">
        <f t="shared" si="3"/>
        <v>10</v>
      </c>
      <c r="E25" s="10" t="s">
        <v>281</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ref="A26:A29" si="4">A25+1</f>
        <v>21</v>
      </c>
      <c r="B26" s="117" t="s">
        <v>67</v>
      </c>
      <c r="C26" s="72" t="s">
        <v>13</v>
      </c>
      <c r="D26" s="101">
        <f t="shared" si="3"/>
        <v>10</v>
      </c>
      <c r="E26" s="10" t="s">
        <v>282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22</v>
      </c>
      <c r="B27" s="118" t="s">
        <v>68</v>
      </c>
      <c r="C27" s="72" t="s">
        <v>46</v>
      </c>
      <c r="D27" s="101">
        <f t="shared" si="3"/>
        <v>5</v>
      </c>
      <c r="E27" s="12" t="s">
        <v>283</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2">
      <c r="A28" s="11">
        <f t="shared" si="4"/>
        <v>23</v>
      </c>
      <c r="B28" s="117" t="s">
        <v>69</v>
      </c>
      <c r="C28" s="72" t="s">
        <v>13</v>
      </c>
      <c r="D28" s="101">
        <f t="shared" si="3"/>
        <v>10</v>
      </c>
      <c r="E28" s="10"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24</v>
      </c>
      <c r="B29" s="119" t="s">
        <v>70</v>
      </c>
      <c r="C29" s="73" t="s">
        <v>13</v>
      </c>
      <c r="D29" s="103">
        <f t="shared" si="3"/>
        <v>10</v>
      </c>
      <c r="E29" s="8" t="s">
        <v>12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48"/>
      <c r="B30" s="49"/>
      <c r="C30" s="53">
        <f>COUNTIF(C4:C29,"N/A")</f>
        <v>1</v>
      </c>
      <c r="D30" s="74">
        <f>SUM(D4:D29)</f>
        <v>225</v>
      </c>
      <c r="E30" s="50"/>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xr:uid="{00000000-0002-0000-0200-000000000000}">
      <formula1>$K$4:$K$7</formula1>
    </dataValidation>
  </dataValidations>
  <pageMargins left="0.49" right="0.43999999999999995" top="1" bottom="1" header="0.5" footer="0.5"/>
  <pageSetup paperSize="9" scale="34" fitToHeight="4" orientation="landscape" r:id="rId1"/>
  <headerFooter alignWithMargins="0">
    <oddHeader>&amp;L&amp;G&amp;C&amp;A</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58"/>
  <sheetViews>
    <sheetView view="pageLayout" topLeftCell="A4" zoomScale="80" zoomScaleNormal="100" zoomScalePageLayoutView="80" workbookViewId="0">
      <selection activeCell="E33" sqref="E3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14</v>
      </c>
      <c r="B1" s="55"/>
      <c r="C1" s="76" t="s">
        <v>9</v>
      </c>
      <c r="D1" s="104">
        <f>D37/(290-C37*10)</f>
        <v>0.77586206896551724</v>
      </c>
      <c r="E1" s="105">
        <f>D1</f>
        <v>0.77586206896551724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71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120" t="s">
        <v>72</v>
      </c>
      <c r="C4" s="79" t="s">
        <v>13</v>
      </c>
      <c r="D4" s="101">
        <f>IF(C4="Yes",10,IF(C4="Yes, Partially",5,IF(C4="No",0,"-")))</f>
        <v>10</v>
      </c>
      <c r="E4" s="52" t="s">
        <v>44</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73</v>
      </c>
      <c r="C5" s="80" t="s">
        <v>33</v>
      </c>
      <c r="D5" s="101">
        <f t="shared" ref="D5:D11" si="0">IF(C5="Yes",10,IF(C5="Yes, Partially",5,IF(C5="No",0,"-")))</f>
        <v>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21" t="s">
        <v>74</v>
      </c>
      <c r="C6" s="80" t="s">
        <v>13</v>
      </c>
      <c r="D6" s="101">
        <f t="shared" si="0"/>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21" t="s">
        <v>75</v>
      </c>
      <c r="C7" s="80" t="s">
        <v>13</v>
      </c>
      <c r="D7" s="101">
        <f t="shared" ref="D7" si="1">IF(C7="Yes",10,IF(C7="Yes, Partially",5,IF(C7="No",0,"-")))</f>
        <v>10</v>
      </c>
      <c r="E7" s="10"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21" t="s">
        <v>76</v>
      </c>
      <c r="C8" s="80" t="s">
        <v>13</v>
      </c>
      <c r="D8" s="101">
        <f t="shared" si="0"/>
        <v>10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121" t="s">
        <v>77</v>
      </c>
      <c r="C9" s="80" t="s">
        <v>13</v>
      </c>
      <c r="D9" s="101">
        <f t="shared" si="0"/>
        <v>10</v>
      </c>
      <c r="E9" s="10"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21" t="s">
        <v>78</v>
      </c>
      <c r="C10" s="80"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121" t="s">
        <v>79</v>
      </c>
      <c r="C11" s="80"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7" thickBot="1" x14ac:dyDescent="0.25">
      <c r="A12" s="11">
        <v>9</v>
      </c>
      <c r="B12" s="121" t="s">
        <v>80</v>
      </c>
      <c r="C12" s="80" t="s">
        <v>33</v>
      </c>
      <c r="D12" s="10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63"/>
      <c r="B13" s="64" t="s">
        <v>81</v>
      </c>
      <c r="C13" s="64"/>
      <c r="D13" s="108"/>
      <c r="E13" s="6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4">
        <f>A12+1</f>
        <v>10</v>
      </c>
      <c r="B14" s="120" t="s">
        <v>82</v>
      </c>
      <c r="C14" s="79" t="s">
        <v>33</v>
      </c>
      <c r="D14" s="101">
        <f t="shared" ref="D14:D16" si="3">IF(C14="Yes",10,IF(C14="Yes, Partially",5,IF(C14="No",0,"-")))</f>
        <v>0</v>
      </c>
      <c r="E14" s="13"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2" x14ac:dyDescent="0.2">
      <c r="A15" s="11">
        <f>A14+1</f>
        <v>11</v>
      </c>
      <c r="B15" s="121" t="s">
        <v>83</v>
      </c>
      <c r="C15" s="80" t="s">
        <v>33</v>
      </c>
      <c r="D15" s="101">
        <f t="shared" si="3"/>
        <v>0</v>
      </c>
      <c r="E15" s="10"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1" t="s">
        <v>84</v>
      </c>
      <c r="C16" s="80" t="s">
        <v>33</v>
      </c>
      <c r="D16" s="101">
        <f t="shared" si="3"/>
        <v>0</v>
      </c>
      <c r="E16" s="10"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85</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120" t="s">
        <v>86</v>
      </c>
      <c r="C18" s="80" t="s">
        <v>13</v>
      </c>
      <c r="D18" s="101">
        <f t="shared" ref="D18:D21" si="4">IF(C18="Yes",10,IF(C18="Yes, Partially",5,IF(C18="No",0,"-")))</f>
        <v>10</v>
      </c>
      <c r="E18" s="13"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121" t="s">
        <v>87</v>
      </c>
      <c r="C19" s="80" t="s">
        <v>13</v>
      </c>
      <c r="D19" s="101">
        <f t="shared" si="4"/>
        <v>10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5">A19+1</f>
        <v>15</v>
      </c>
      <c r="B20" s="121" t="s">
        <v>88</v>
      </c>
      <c r="C20" s="80" t="s">
        <v>13</v>
      </c>
      <c r="D20" s="101">
        <f t="shared" si="4"/>
        <v>10</v>
      </c>
      <c r="E20" s="10" t="s">
        <v>284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3" thickBot="1" x14ac:dyDescent="0.25">
      <c r="A21" s="11">
        <f t="shared" si="5"/>
        <v>16</v>
      </c>
      <c r="B21" s="122" t="s">
        <v>89</v>
      </c>
      <c r="C21" s="80" t="s">
        <v>13</v>
      </c>
      <c r="D21" s="101">
        <f t="shared" si="4"/>
        <v>10</v>
      </c>
      <c r="E21" s="10" t="s">
        <v>12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78" t="s">
        <v>90</v>
      </c>
      <c r="C22" s="64"/>
      <c r="D22" s="108"/>
      <c r="E22" s="65" t="s">
        <v>12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A21+1</f>
        <v>17</v>
      </c>
      <c r="B23" s="120" t="s">
        <v>91</v>
      </c>
      <c r="C23" s="80" t="s">
        <v>13</v>
      </c>
      <c r="D23" s="101">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A23+1</f>
        <v>18</v>
      </c>
      <c r="B24" s="121" t="s">
        <v>92</v>
      </c>
      <c r="C24" s="80" t="s">
        <v>13</v>
      </c>
      <c r="D24" s="101">
        <f t="shared" si="6"/>
        <v>10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thickBot="1" x14ac:dyDescent="0.25">
      <c r="A25" s="11">
        <f>A24+1</f>
        <v>19</v>
      </c>
      <c r="B25" s="122" t="s">
        <v>93</v>
      </c>
      <c r="C25" s="80" t="s">
        <v>13</v>
      </c>
      <c r="D25" s="101">
        <f t="shared" si="6"/>
        <v>10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7" thickBot="1" x14ac:dyDescent="0.25">
      <c r="A26" s="63"/>
      <c r="B26" s="64" t="s">
        <v>94</v>
      </c>
      <c r="C26" s="64"/>
      <c r="D26" s="108"/>
      <c r="E26" s="65"/>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4">
        <f>A25+1</f>
        <v>20</v>
      </c>
      <c r="B27" s="131" t="s">
        <v>95</v>
      </c>
      <c r="C27" s="80" t="s">
        <v>13</v>
      </c>
      <c r="D27" s="101">
        <f t="shared" ref="D27" si="7">IF(C27="Yes",10,IF(C27="Yes, Partially",5,IF(C27="No",0,"-")))</f>
        <v>10</v>
      </c>
      <c r="E27" s="13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2" x14ac:dyDescent="0.2">
      <c r="A28" s="11">
        <f>A27+1</f>
        <v>21</v>
      </c>
      <c r="B28" s="88" t="s">
        <v>96</v>
      </c>
      <c r="C28" s="133" t="s">
        <v>13</v>
      </c>
      <c r="D28" s="101">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11">
        <f t="shared" ref="A29:A36" si="9">A28+1</f>
        <v>22</v>
      </c>
      <c r="B29" s="88" t="s">
        <v>97</v>
      </c>
      <c r="C29" s="80" t="s">
        <v>13</v>
      </c>
      <c r="D29" s="101">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11">
        <f t="shared" si="9"/>
        <v>23</v>
      </c>
      <c r="B30" s="88" t="s">
        <v>98</v>
      </c>
      <c r="C30" s="80" t="s">
        <v>13</v>
      </c>
      <c r="D30" s="101">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1">
        <f t="shared" si="9"/>
        <v>24</v>
      </c>
      <c r="B31" s="88" t="s">
        <v>99</v>
      </c>
      <c r="C31" s="80" t="s">
        <v>33</v>
      </c>
      <c r="D31" s="10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 t="shared" si="9"/>
        <v>25</v>
      </c>
      <c r="B32" s="88" t="s">
        <v>100</v>
      </c>
      <c r="C32" s="80" t="s">
        <v>46</v>
      </c>
      <c r="D32" s="101">
        <f t="shared" si="10"/>
        <v>5</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si="9"/>
        <v>26</v>
      </c>
      <c r="B33" s="88" t="s">
        <v>101</v>
      </c>
      <c r="C33" s="80" t="s">
        <v>13</v>
      </c>
      <c r="D33" s="101">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32" x14ac:dyDescent="0.2">
      <c r="A34" s="11">
        <f t="shared" si="9"/>
        <v>27</v>
      </c>
      <c r="B34" s="88" t="s">
        <v>102</v>
      </c>
      <c r="C34" s="80" t="s">
        <v>13</v>
      </c>
      <c r="D34" s="101">
        <f t="shared" ref="D34" si="11">IF(C34="Yes",10,IF(C34="Yes, Partially",5,IF(C34="No",0,"-")))</f>
        <v>10</v>
      </c>
      <c r="E34" s="12" t="s">
        <v>285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11">
        <f t="shared" si="9"/>
        <v>28</v>
      </c>
      <c r="B35" s="88" t="s">
        <v>103</v>
      </c>
      <c r="C35" s="80" t="s">
        <v>13</v>
      </c>
      <c r="D35" s="101">
        <f t="shared" ref="D35:D36" si="12">IF(C35="Yes",10,IF(C35="Yes, Partially",5,IF(C35="No",0,"-")))</f>
        <v>10</v>
      </c>
      <c r="E35" s="10" t="s">
        <v>12</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thickBot="1" x14ac:dyDescent="0.25">
      <c r="A36" s="9">
        <f t="shared" si="9"/>
        <v>29</v>
      </c>
      <c r="B36" s="89" t="s">
        <v>104</v>
      </c>
      <c r="C36" s="81" t="s">
        <v>13</v>
      </c>
      <c r="D36" s="103">
        <f t="shared" si="12"/>
        <v>10</v>
      </c>
      <c r="E36" s="8" t="s">
        <v>12</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7" hidden="1" thickBot="1" x14ac:dyDescent="0.25">
      <c r="A37" s="48"/>
      <c r="B37" s="49"/>
      <c r="C37" s="53">
        <f>COUNTIF(C4:C36,"N/A")</f>
        <v>0</v>
      </c>
      <c r="D37" s="74">
        <f>SUM(D4:D36)</f>
        <v>225</v>
      </c>
      <c r="E37" s="50"/>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
      <c r="A50" s="6"/>
      <c r="B50" s="6"/>
      <c r="C50" s="6"/>
      <c r="D50" s="7"/>
      <c r="E50" s="6"/>
      <c r="F50" s="6"/>
      <c r="G50" s="6"/>
      <c r="H50" s="6"/>
      <c r="I50" s="6"/>
      <c r="J50" s="6"/>
      <c r="K50" s="6"/>
      <c r="L50" s="6"/>
      <c r="M50" s="6"/>
      <c r="N50" s="6"/>
      <c r="O50" s="6"/>
      <c r="P50" s="6"/>
      <c r="Q50" s="6"/>
    </row>
    <row r="51" spans="1:35" x14ac:dyDescent="0.2">
      <c r="A51" s="6"/>
      <c r="B51" s="6"/>
      <c r="C51" s="6"/>
      <c r="D51" s="7"/>
      <c r="E51" s="6"/>
      <c r="F51" s="6"/>
      <c r="G51" s="6"/>
      <c r="H51" s="6"/>
      <c r="I51" s="6"/>
      <c r="J51" s="6"/>
      <c r="K51" s="6"/>
      <c r="L51" s="6"/>
      <c r="M51" s="6"/>
      <c r="N51" s="6"/>
      <c r="O51" s="6"/>
      <c r="P51" s="6"/>
      <c r="Q51" s="6"/>
    </row>
    <row r="52" spans="1:35" x14ac:dyDescent="0.2">
      <c r="A52" s="6"/>
      <c r="B52" s="6"/>
      <c r="C52" s="6"/>
      <c r="D52" s="7"/>
      <c r="E52" s="6"/>
      <c r="F52" s="6"/>
      <c r="G52" s="6"/>
      <c r="H52" s="6"/>
      <c r="I52" s="6"/>
      <c r="J52" s="6"/>
      <c r="K52" s="6"/>
      <c r="L52" s="6"/>
      <c r="M52" s="6"/>
      <c r="N52" s="6"/>
      <c r="O52" s="6"/>
      <c r="P52" s="6"/>
      <c r="Q52" s="6"/>
    </row>
    <row r="53" spans="1:35" x14ac:dyDescent="0.2">
      <c r="A53" s="6"/>
      <c r="B53" s="6"/>
      <c r="C53" s="6"/>
      <c r="D53" s="7"/>
      <c r="E53" s="6"/>
      <c r="F53" s="6"/>
      <c r="G53" s="6"/>
      <c r="H53" s="6"/>
      <c r="I53" s="6"/>
      <c r="J53" s="6"/>
      <c r="K53" s="6"/>
      <c r="L53" s="6"/>
      <c r="M53" s="6"/>
      <c r="N53" s="6"/>
      <c r="O53" s="6"/>
      <c r="P53" s="6"/>
      <c r="Q53" s="6"/>
    </row>
    <row r="54" spans="1:35" x14ac:dyDescent="0.2">
      <c r="A54" s="6"/>
      <c r="B54" s="6"/>
      <c r="C54" s="6"/>
      <c r="D54" s="7"/>
      <c r="E54" s="6"/>
      <c r="F54" s="6"/>
      <c r="G54" s="6"/>
      <c r="H54" s="6"/>
      <c r="I54" s="6"/>
      <c r="J54" s="6"/>
      <c r="K54" s="6"/>
      <c r="L54" s="6"/>
      <c r="M54" s="6"/>
      <c r="N54" s="6"/>
      <c r="O54" s="6"/>
      <c r="P54" s="6"/>
      <c r="Q54" s="6"/>
    </row>
    <row r="55" spans="1:35" x14ac:dyDescent="0.2">
      <c r="A55" s="6"/>
      <c r="B55" s="6"/>
      <c r="C55" s="6"/>
      <c r="D55" s="7"/>
      <c r="E55" s="6"/>
      <c r="F55" s="6"/>
      <c r="G55" s="6"/>
      <c r="H55" s="6"/>
      <c r="I55" s="6"/>
      <c r="J55" s="6"/>
      <c r="K55" s="6"/>
      <c r="L55" s="6"/>
      <c r="M55" s="6"/>
      <c r="N55" s="6"/>
      <c r="O55" s="6"/>
      <c r="P55" s="6"/>
      <c r="Q55" s="6"/>
    </row>
    <row r="56" spans="1:35" x14ac:dyDescent="0.2">
      <c r="A56" s="6"/>
      <c r="B56" s="6"/>
      <c r="C56" s="6"/>
      <c r="D56" s="7"/>
      <c r="E56" s="6"/>
      <c r="F56" s="6"/>
      <c r="G56" s="6"/>
      <c r="H56" s="6"/>
      <c r="I56" s="6"/>
      <c r="J56" s="6"/>
      <c r="K56" s="6"/>
      <c r="L56" s="6"/>
      <c r="M56" s="6"/>
      <c r="N56" s="6"/>
      <c r="O56" s="6"/>
      <c r="P56" s="6"/>
      <c r="Q56" s="6"/>
    </row>
    <row r="57" spans="1:35" x14ac:dyDescent="0.2">
      <c r="A57" s="6"/>
      <c r="B57" s="6"/>
      <c r="C57" s="6"/>
      <c r="D57" s="7"/>
      <c r="E57" s="6"/>
      <c r="F57" s="6"/>
      <c r="G57" s="6"/>
      <c r="H57" s="6"/>
      <c r="I57" s="6"/>
      <c r="J57" s="6"/>
      <c r="K57" s="6"/>
      <c r="L57" s="6"/>
      <c r="M57" s="6"/>
      <c r="N57" s="6"/>
      <c r="O57" s="6"/>
      <c r="P57" s="6"/>
      <c r="Q57" s="6"/>
    </row>
    <row r="58" spans="1:35" x14ac:dyDescent="0.2">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49" right="0.43999999999999995" top="1" bottom="1" header="0.5" footer="0.5"/>
  <pageSetup paperSize="9" scale="34" fitToHeight="4" orientation="landscape" r:id="rId1"/>
  <headerFooter alignWithMargins="0">
    <oddHeader>&amp;L&amp;"System Font,Normal"&amp;K000000&amp;G&amp;C&amp;"-,Negrita"&amp;16Quality Review Checklist
&amp;K09-040 &amp;"Calibri (Cuerpo),Negrita"&amp;K04-024DIALOGOS&amp;R&amp;G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42"/>
  <sheetViews>
    <sheetView view="pageLayout" topLeftCell="A4" zoomScale="80" zoomScaleNormal="100" zoomScalePageLayoutView="80" workbookViewId="0">
      <selection activeCell="C20" sqref="C20"/>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15</v>
      </c>
      <c r="B1" s="55"/>
      <c r="C1" s="76" t="s">
        <v>9</v>
      </c>
      <c r="D1" s="104">
        <f>D21/(140-C21*10)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105</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
      <c r="A4" s="14">
        <v>1</v>
      </c>
      <c r="B4" s="120" t="s">
        <v>106</v>
      </c>
      <c r="C4" s="109" t="s">
        <v>13</v>
      </c>
      <c r="D4" s="101">
        <f>IF(C4="Yes",10,IF(C4="Yes, Partially",5,IF(C4="No",0,"-")))</f>
        <v>10</v>
      </c>
      <c r="E4" s="134" t="s">
        <v>286</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107</v>
      </c>
      <c r="C5" s="72" t="s">
        <v>13</v>
      </c>
      <c r="D5" s="101">
        <f>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ht="17" thickBot="1" x14ac:dyDescent="0.25">
      <c r="A6" s="11">
        <v>3</v>
      </c>
      <c r="B6" s="121" t="s">
        <v>108</v>
      </c>
      <c r="C6" s="73" t="s">
        <v>13</v>
      </c>
      <c r="D6" s="101">
        <f>IF(C6="Yes",10,IF(C6="Yes, Partially",5,IF(C6="No",0,"-")))</f>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7" thickBot="1" x14ac:dyDescent="0.25">
      <c r="A7" s="63"/>
      <c r="B7" s="78" t="s">
        <v>109</v>
      </c>
      <c r="C7" s="64"/>
      <c r="D7" s="108"/>
      <c r="E7" s="6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4">
        <f>A6+1</f>
        <v>4</v>
      </c>
      <c r="B8" s="120" t="s">
        <v>110</v>
      </c>
      <c r="C8" s="109" t="s">
        <v>13</v>
      </c>
      <c r="D8" s="101">
        <f t="shared" ref="D8:D13" si="0">IF(C8="Yes",10,IF(C8="Yes, Partially",5,IF(C8="No",0,"-")))</f>
        <v>10</v>
      </c>
      <c r="E8" s="10" t="s">
        <v>12</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f>A8+1</f>
        <v>5</v>
      </c>
      <c r="B9" s="123" t="s">
        <v>111</v>
      </c>
      <c r="C9" s="72" t="s">
        <v>27</v>
      </c>
      <c r="D9" s="101" t="str">
        <f t="shared" si="0"/>
        <v>-</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f t="shared" ref="A10:A13" si="1">A9+1</f>
        <v>6</v>
      </c>
      <c r="B10" s="123" t="s">
        <v>112</v>
      </c>
      <c r="C10" s="72"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 t="shared" si="1"/>
        <v>7</v>
      </c>
      <c r="B11" s="123" t="s">
        <v>113</v>
      </c>
      <c r="C11" s="72"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 t="shared" si="1"/>
        <v>8</v>
      </c>
      <c r="B12" s="121" t="s">
        <v>114</v>
      </c>
      <c r="C12" s="72" t="s">
        <v>13</v>
      </c>
      <c r="D12" s="101">
        <f t="shared" si="0"/>
        <v>10</v>
      </c>
      <c r="E12" s="10"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 t="shared" si="1"/>
        <v>9</v>
      </c>
      <c r="B13" s="121" t="s">
        <v>115</v>
      </c>
      <c r="C13" s="72" t="s">
        <v>13</v>
      </c>
      <c r="D13" s="101">
        <f t="shared" si="0"/>
        <v>10</v>
      </c>
      <c r="E13" s="10"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116</v>
      </c>
      <c r="C14" s="64"/>
      <c r="D14" s="108"/>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4">
        <f>A13+1</f>
        <v>10</v>
      </c>
      <c r="B15" s="120" t="s">
        <v>117</v>
      </c>
      <c r="C15" s="109" t="s">
        <v>13</v>
      </c>
      <c r="D15" s="101">
        <f>IF(C15="Yes",10,IF(C15="Yes, Partially",5,IF(C15="No",0,"-")))</f>
        <v>10</v>
      </c>
      <c r="E15" s="13"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A15+1</f>
        <v>11</v>
      </c>
      <c r="B16" s="121" t="s">
        <v>118</v>
      </c>
      <c r="C16" s="72" t="s">
        <v>13</v>
      </c>
      <c r="D16" s="101">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11">
        <f>A16+1</f>
        <v>12</v>
      </c>
      <c r="B17" s="122" t="s">
        <v>119</v>
      </c>
      <c r="C17" s="72" t="s">
        <v>13</v>
      </c>
      <c r="D17" s="101">
        <f>IF(C17="Yes",10,IF(C17="Yes, Partially",5,IF(C17="No",0,"-")))</f>
        <v>10</v>
      </c>
      <c r="E17" s="1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thickBot="1" x14ac:dyDescent="0.25">
      <c r="A18" s="63"/>
      <c r="B18" s="78" t="s">
        <v>120</v>
      </c>
      <c r="C18" s="64"/>
      <c r="D18" s="108"/>
      <c r="E18" s="6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4">
        <f>A17+1</f>
        <v>13</v>
      </c>
      <c r="B19" s="120" t="s">
        <v>121</v>
      </c>
      <c r="C19" s="109" t="s">
        <v>13</v>
      </c>
      <c r="D19" s="101">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9">
        <f>A19+1</f>
        <v>14</v>
      </c>
      <c r="B20" s="122" t="s">
        <v>122</v>
      </c>
      <c r="C20" s="73" t="s">
        <v>13</v>
      </c>
      <c r="D20" s="103">
        <f>IF(C20="Yes",10,IF(C20="Yes, Partially",5,IF(C20="No",0,"-")))</f>
        <v>10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hidden="1" thickBot="1" x14ac:dyDescent="0.25">
      <c r="A21" s="48"/>
      <c r="B21" s="49"/>
      <c r="C21" s="53">
        <f>COUNTIF(C4:C20,"N/A")</f>
        <v>1</v>
      </c>
      <c r="D21" s="74">
        <f>SUM(D4:D20)</f>
        <v>130</v>
      </c>
      <c r="E21" s="5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xr:uid="{00000000-0002-0000-0400-000000000000}">
      <formula1>$K$4:$K$7</formula1>
    </dataValidation>
  </dataValidations>
  <pageMargins left="0.49" right="0.43999999999999995" top="1" bottom="1" header="0.5" footer="0.5"/>
  <pageSetup paperSize="9" scale="34" fitToHeight="4" orientation="landscape" r:id="rId1"/>
  <headerFooter alignWithMargins="0">
    <oddHeader>&amp;L&amp;"-,Normal"&amp;8&amp;K00-011&amp;G  &amp;10&amp;K00-028PM² Logs V3.0.1&amp;C&amp;"-,Negrita"&amp;16Quality Review Checklist
&amp;"Calibri (Cuerpo),Negrita"&amp;K04-024DIALOGOS&amp;R&amp;G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7"/>
  <sheetViews>
    <sheetView view="pageLayout" topLeftCell="A4" zoomScale="80" zoomScaleNormal="100" zoomScalePageLayoutView="80" workbookViewId="0">
      <selection activeCell="C35" sqref="C3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123</v>
      </c>
      <c r="B1" s="55"/>
      <c r="C1" s="76" t="s">
        <v>9</v>
      </c>
      <c r="D1" s="104">
        <f>D36/(300-C36*10)</f>
        <v>0.88260869565217392</v>
      </c>
      <c r="E1" s="105">
        <f>D1</f>
        <v>0.88260869565217392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124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125</v>
      </c>
      <c r="C4" s="80">
        <v>9</v>
      </c>
      <c r="D4" s="106">
        <f t="shared" ref="D4:D5" si="0">C4</f>
        <v>9</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126</v>
      </c>
      <c r="C5" s="80">
        <v>9</v>
      </c>
      <c r="D5" s="106">
        <f t="shared" si="0"/>
        <v>9</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127</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128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129</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84" t="s">
        <v>130</v>
      </c>
      <c r="C9" s="80" t="s">
        <v>13</v>
      </c>
      <c r="D9" s="101">
        <f t="shared" ref="D9:D14" si="1">IF(C9="Yes",10,IF(C9="Yes, Partially",5,IF(C9="No",0,"-")))</f>
        <v>10</v>
      </c>
      <c r="E9" s="85"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84" t="s">
        <v>131</v>
      </c>
      <c r="C10" s="80" t="s">
        <v>13</v>
      </c>
      <c r="D10" s="101">
        <f t="shared" si="1"/>
        <v>10</v>
      </c>
      <c r="E10" s="8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84" t="s">
        <v>132</v>
      </c>
      <c r="C11" s="80" t="s">
        <v>33</v>
      </c>
      <c r="D11" s="101">
        <f t="shared" si="1"/>
        <v>0</v>
      </c>
      <c r="E11" s="8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v>9</v>
      </c>
      <c r="B12" s="84" t="s">
        <v>133</v>
      </c>
      <c r="C12" s="80" t="s">
        <v>46</v>
      </c>
      <c r="D12" s="101">
        <f t="shared" si="1"/>
        <v>5</v>
      </c>
      <c r="E12" s="85"/>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v>10</v>
      </c>
      <c r="B13" s="84" t="s">
        <v>134</v>
      </c>
      <c r="C13" s="80" t="s">
        <v>13</v>
      </c>
      <c r="D13" s="101">
        <f t="shared" si="1"/>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25">
      <c r="A14" s="11">
        <v>11</v>
      </c>
      <c r="B14" s="84" t="s">
        <v>135</v>
      </c>
      <c r="C14" s="80" t="s">
        <v>13</v>
      </c>
      <c r="D14" s="101">
        <f t="shared" si="1"/>
        <v>10</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63"/>
      <c r="B15" s="78" t="s">
        <v>136</v>
      </c>
      <c r="C15" s="64"/>
      <c r="D15" s="108"/>
      <c r="E15" s="6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4">
        <f>A14+1</f>
        <v>12</v>
      </c>
      <c r="B16" s="82" t="s">
        <v>137</v>
      </c>
      <c r="C16" s="80" t="s">
        <v>13</v>
      </c>
      <c r="D16" s="101">
        <f t="shared" ref="D16" si="2">IF(C16="Yes",10,IF(C16="Yes, Partially",5,IF(C16="No",0,"-")))</f>
        <v>10</v>
      </c>
      <c r="E16" s="86"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A16+1</f>
        <v>13</v>
      </c>
      <c r="B17" s="84" t="s">
        <v>138</v>
      </c>
      <c r="C17" s="80" t="s">
        <v>13</v>
      </c>
      <c r="D17" s="101">
        <f t="shared" ref="D17:D18" si="3">IF(C17="Yes",10,IF(C17="Yes, Partially",5,IF(C17="No",0,"-")))</f>
        <v>10</v>
      </c>
      <c r="E17" s="85"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A17+1</f>
        <v>14</v>
      </c>
      <c r="B18" s="84" t="s">
        <v>139</v>
      </c>
      <c r="C18" s="80" t="s">
        <v>13</v>
      </c>
      <c r="D18" s="101">
        <f t="shared" si="3"/>
        <v>10</v>
      </c>
      <c r="E18" s="8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15</v>
      </c>
      <c r="B19" s="84" t="s">
        <v>140</v>
      </c>
      <c r="C19" s="80" t="s">
        <v>13</v>
      </c>
      <c r="D19" s="101">
        <f t="shared" ref="D19" si="4">IF(C19="Yes",10,IF(C19="Yes, Partially",5,IF(C19="No",0,"-")))</f>
        <v>10</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84" t="s">
        <v>141</v>
      </c>
      <c r="C20" s="93" t="s">
        <v>13</v>
      </c>
      <c r="D20" s="101">
        <f t="shared" ref="D20" si="5">IF(C20="Yes",10,IF(C20="Yes, Partially",5,IF(C20="No",0,"-")))</f>
        <v>10</v>
      </c>
      <c r="E20" s="85"/>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11">
        <f t="shared" ref="A21:A29" si="6">A20+1</f>
        <v>17</v>
      </c>
      <c r="B21" s="84" t="s">
        <v>142</v>
      </c>
      <c r="C21" s="93" t="s">
        <v>13</v>
      </c>
      <c r="D21" s="101">
        <f t="shared" ref="D21" si="7">IF(C21="Yes",10,IF(C21="Yes, Partially",5,IF(C21="No",0,"-")))</f>
        <v>10</v>
      </c>
      <c r="E21" s="8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1">
        <f t="shared" si="6"/>
        <v>18</v>
      </c>
      <c r="B22" s="84" t="s">
        <v>143</v>
      </c>
      <c r="C22" s="80" t="s">
        <v>27</v>
      </c>
      <c r="D22" s="101" t="str">
        <f t="shared" ref="D22" si="8">IF(C22="Yes",10,IF(C22="Yes, Partially",5,IF(C22="No",0,"-")))</f>
        <v>-</v>
      </c>
      <c r="E22" s="8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 t="shared" si="6"/>
        <v>19</v>
      </c>
      <c r="B23" s="84" t="s">
        <v>144</v>
      </c>
      <c r="C23" s="80" t="s">
        <v>27</v>
      </c>
      <c r="D23" s="101" t="str">
        <f t="shared" ref="D23" si="9">IF(C23="Yes",10,IF(C23="Yes, Partially",5,IF(C23="No",0,"-")))</f>
        <v>-</v>
      </c>
      <c r="E23" s="85"/>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si="6"/>
        <v>20</v>
      </c>
      <c r="B24" s="84" t="s">
        <v>145</v>
      </c>
      <c r="C24" s="80" t="s">
        <v>33</v>
      </c>
      <c r="D24" s="101">
        <f t="shared" ref="D24:D27" si="10">IF(C24="Yes",10,IF(C24="Yes, Partially",5,IF(C24="No",0,"-")))</f>
        <v>0</v>
      </c>
      <c r="E24" s="8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6"/>
        <v>21</v>
      </c>
      <c r="B25" s="84" t="s">
        <v>146</v>
      </c>
      <c r="C25" s="80" t="s">
        <v>13</v>
      </c>
      <c r="D25" s="101">
        <f t="shared" si="10"/>
        <v>10</v>
      </c>
      <c r="E25" s="85"/>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6"/>
        <v>22</v>
      </c>
      <c r="B26" s="84" t="s">
        <v>147</v>
      </c>
      <c r="C26" s="80" t="s">
        <v>13</v>
      </c>
      <c r="D26" s="101">
        <f t="shared" si="10"/>
        <v>10</v>
      </c>
      <c r="E26" s="85" t="s">
        <v>12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1">
        <f t="shared" si="6"/>
        <v>23</v>
      </c>
      <c r="B27" s="84" t="s">
        <v>148</v>
      </c>
      <c r="C27" s="93" t="s">
        <v>13</v>
      </c>
      <c r="D27" s="101">
        <f t="shared" si="10"/>
        <v>10</v>
      </c>
      <c r="E27" s="85" t="s">
        <v>12</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6"/>
        <v>24</v>
      </c>
      <c r="B28" s="84" t="s">
        <v>149</v>
      </c>
      <c r="C28" s="93" t="s">
        <v>27</v>
      </c>
      <c r="D28" s="101" t="str">
        <f t="shared" ref="D28:D29" si="11">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11">
        <f t="shared" si="6"/>
        <v>25</v>
      </c>
      <c r="B29" s="84" t="s">
        <v>150</v>
      </c>
      <c r="C29" s="80" t="s">
        <v>27</v>
      </c>
      <c r="D29" s="101" t="str">
        <f t="shared" si="11"/>
        <v>-</v>
      </c>
      <c r="E29" s="87"/>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63"/>
      <c r="B30" s="78" t="s">
        <v>151</v>
      </c>
      <c r="C30" s="64"/>
      <c r="D30" s="108"/>
      <c r="E30" s="6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4">
        <f>A29+1</f>
        <v>26</v>
      </c>
      <c r="B31" s="82" t="s">
        <v>152</v>
      </c>
      <c r="C31" s="80" t="s">
        <v>13</v>
      </c>
      <c r="D31" s="101">
        <f t="shared" ref="D31" si="12">IF(C31="Yes",10,IF(C31="Yes, Partially",5,IF(C31="No",0,"-")))</f>
        <v>10</v>
      </c>
      <c r="E31" s="8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A31+1</f>
        <v>27</v>
      </c>
      <c r="B32" s="88" t="s">
        <v>153</v>
      </c>
      <c r="C32" s="80" t="s">
        <v>27</v>
      </c>
      <c r="D32" s="101" t="str">
        <f t="shared" ref="D32:D34" si="13">IF(C32="Yes",10,IF(C32="Yes, Partially",5,IF(C32="No",0,"-")))</f>
        <v>-</v>
      </c>
      <c r="E32" s="87"/>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ref="A33:A35" si="14">A32+1</f>
        <v>28</v>
      </c>
      <c r="B33" s="88" t="s">
        <v>154</v>
      </c>
      <c r="C33" s="80" t="s">
        <v>13</v>
      </c>
      <c r="D33" s="101">
        <f t="shared" si="13"/>
        <v>10</v>
      </c>
      <c r="E33" s="8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11">
        <f t="shared" si="14"/>
        <v>29</v>
      </c>
      <c r="B34" s="88" t="s">
        <v>155</v>
      </c>
      <c r="C34" s="80" t="s">
        <v>27</v>
      </c>
      <c r="D34" s="101" t="str">
        <f t="shared" si="13"/>
        <v>-</v>
      </c>
      <c r="E34" s="87"/>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7" thickBot="1" x14ac:dyDescent="0.25">
      <c r="A35" s="9">
        <f t="shared" si="14"/>
        <v>30</v>
      </c>
      <c r="B35" s="89" t="s">
        <v>156</v>
      </c>
      <c r="C35" s="81" t="s">
        <v>27</v>
      </c>
      <c r="D35" s="103" t="str">
        <f t="shared" ref="D35" si="15">IF(C35="Yes",10,IF(C35="Yes, Partially",5,IF(C35="No",0,"-")))</f>
        <v>-</v>
      </c>
      <c r="E35" s="90"/>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hidden="1" thickBot="1" x14ac:dyDescent="0.25">
      <c r="A36" s="48"/>
      <c r="B36" s="91"/>
      <c r="C36" s="53">
        <f>COUNTIF(C4:C35,"N/A")</f>
        <v>7</v>
      </c>
      <c r="D36" s="74">
        <f>SUM(D4:D35)</f>
        <v>203</v>
      </c>
      <c r="E36" s="92"/>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A51" s="6"/>
      <c r="B51" s="6"/>
      <c r="C51" s="6"/>
      <c r="D51" s="7"/>
      <c r="E51" s="6"/>
      <c r="F51" s="6"/>
      <c r="G51" s="6"/>
      <c r="H51" s="6"/>
      <c r="I51" s="6"/>
      <c r="J51" s="6"/>
      <c r="K51" s="6"/>
      <c r="L51" s="6"/>
      <c r="M51" s="6"/>
      <c r="N51" s="6"/>
      <c r="O51" s="6"/>
      <c r="P51" s="6"/>
      <c r="Q51" s="6"/>
    </row>
    <row r="52" spans="1:17" x14ac:dyDescent="0.2">
      <c r="A52" s="6"/>
      <c r="B52" s="6"/>
      <c r="C52" s="6"/>
      <c r="D52" s="7"/>
      <c r="E52" s="6"/>
      <c r="F52" s="6"/>
      <c r="G52" s="6"/>
      <c r="H52" s="6"/>
      <c r="I52" s="6"/>
      <c r="J52" s="6"/>
      <c r="K52" s="6"/>
      <c r="L52" s="6"/>
      <c r="M52" s="6"/>
      <c r="N52" s="6"/>
      <c r="O52" s="6"/>
      <c r="P52" s="6"/>
      <c r="Q52" s="6"/>
    </row>
    <row r="53" spans="1:17" x14ac:dyDescent="0.2">
      <c r="A53" s="6"/>
      <c r="B53" s="6"/>
      <c r="C53" s="6"/>
      <c r="D53" s="7"/>
      <c r="E53" s="6"/>
      <c r="F53" s="6"/>
      <c r="G53" s="6"/>
      <c r="H53" s="6"/>
      <c r="I53" s="6"/>
      <c r="J53" s="6"/>
      <c r="K53" s="6"/>
      <c r="L53" s="6"/>
      <c r="M53" s="6"/>
      <c r="N53" s="6"/>
      <c r="O53" s="6"/>
      <c r="P53" s="6"/>
      <c r="Q53" s="6"/>
    </row>
    <row r="54" spans="1:17" x14ac:dyDescent="0.2">
      <c r="A54" s="6"/>
      <c r="B54" s="6"/>
      <c r="C54" s="6"/>
      <c r="D54" s="7"/>
      <c r="E54" s="6"/>
      <c r="F54" s="6"/>
      <c r="G54" s="6"/>
      <c r="H54" s="6"/>
      <c r="I54" s="6"/>
      <c r="J54" s="6"/>
      <c r="K54" s="6"/>
      <c r="L54" s="6"/>
      <c r="M54" s="6"/>
      <c r="N54" s="6"/>
      <c r="O54" s="6"/>
      <c r="P54" s="6"/>
      <c r="Q54" s="6"/>
    </row>
    <row r="55" spans="1:17" x14ac:dyDescent="0.2">
      <c r="A55" s="6"/>
      <c r="B55" s="6"/>
      <c r="C55" s="6"/>
      <c r="D55" s="7"/>
      <c r="E55" s="6"/>
      <c r="F55" s="6"/>
      <c r="G55" s="6"/>
      <c r="H55" s="6"/>
      <c r="I55" s="6"/>
      <c r="J55" s="6"/>
      <c r="K55" s="6"/>
      <c r="L55" s="6"/>
      <c r="M55" s="6"/>
      <c r="N55" s="6"/>
      <c r="O55" s="6"/>
      <c r="P55" s="6"/>
      <c r="Q55" s="6"/>
    </row>
    <row r="56" spans="1:17" x14ac:dyDescent="0.2">
      <c r="A56" s="6"/>
      <c r="B56" s="6"/>
      <c r="C56" s="6"/>
      <c r="D56" s="7"/>
      <c r="E56" s="6"/>
      <c r="F56" s="6"/>
      <c r="G56" s="6"/>
      <c r="H56" s="6"/>
      <c r="I56" s="6"/>
      <c r="J56" s="6"/>
      <c r="K56" s="6"/>
      <c r="L56" s="6"/>
      <c r="M56" s="6"/>
      <c r="N56" s="6"/>
      <c r="O56" s="6"/>
      <c r="P56" s="6"/>
      <c r="Q56" s="6"/>
    </row>
    <row r="57" spans="1:17" x14ac:dyDescent="0.2">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xr:uid="{00000000-0002-0000-05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51"/>
  <sheetViews>
    <sheetView view="pageLayout" topLeftCell="A4" zoomScale="80" zoomScaleNormal="100" zoomScalePageLayoutView="80" workbookViewId="0">
      <selection activeCell="C29" sqref="C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17</v>
      </c>
      <c r="B1" s="55"/>
      <c r="C1" s="76" t="s">
        <v>9</v>
      </c>
      <c r="D1" s="104">
        <f>D30/(230-C30*10)</f>
        <v>0.69230769230769229</v>
      </c>
      <c r="E1" s="105">
        <f>D1</f>
        <v>0.69230769230769229</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157</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158</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159</v>
      </c>
      <c r="C5" s="80" t="s">
        <v>13</v>
      </c>
      <c r="D5" s="101">
        <f t="shared" ref="D5:D8" si="0">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160</v>
      </c>
      <c r="C6" s="80" t="s">
        <v>27</v>
      </c>
      <c r="D6" s="101" t="str">
        <f t="shared" si="0"/>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
      <c r="A7" s="11">
        <v>4</v>
      </c>
      <c r="B7" s="84" t="s">
        <v>161</v>
      </c>
      <c r="C7" s="80" t="s">
        <v>27</v>
      </c>
      <c r="D7" s="101" t="str">
        <f t="shared" si="0"/>
        <v>-</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162</v>
      </c>
      <c r="C8" s="80" t="s">
        <v>13</v>
      </c>
      <c r="D8" s="101">
        <f t="shared" si="0"/>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163</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164</v>
      </c>
      <c r="C10" s="80" t="s">
        <v>33</v>
      </c>
      <c r="D10" s="101">
        <f t="shared" ref="D10:D15" si="1">IF(C10="Yes",10,IF(C10="Yes, Partially",5,IF(C10="No",0,"-")))</f>
        <v>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84" t="s">
        <v>165</v>
      </c>
      <c r="C11" s="80" t="s">
        <v>33</v>
      </c>
      <c r="D11" s="101">
        <f t="shared" si="1"/>
        <v>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166</v>
      </c>
      <c r="C12" s="80" t="s">
        <v>13</v>
      </c>
      <c r="D12" s="101">
        <f t="shared" si="1"/>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84" t="s">
        <v>167</v>
      </c>
      <c r="C13" s="80" t="s">
        <v>27</v>
      </c>
      <c r="D13" s="101" t="str">
        <f t="shared" si="1"/>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84" t="s">
        <v>168</v>
      </c>
      <c r="C14" s="93" t="s">
        <v>27</v>
      </c>
      <c r="D14" s="101" t="str">
        <f t="shared" si="1"/>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11">
        <f t="shared" ref="A15:A20" si="2">A14+1</f>
        <v>11</v>
      </c>
      <c r="B15" s="84" t="s">
        <v>169</v>
      </c>
      <c r="C15" s="93" t="s">
        <v>13</v>
      </c>
      <c r="D15" s="101">
        <f t="shared" si="1"/>
        <v>10</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63"/>
      <c r="B16" s="78" t="s">
        <v>170</v>
      </c>
      <c r="C16" s="64"/>
      <c r="D16" s="108"/>
      <c r="E16" s="6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A15+1</f>
        <v>12</v>
      </c>
      <c r="B17" s="84" t="s">
        <v>171</v>
      </c>
      <c r="C17" s="80" t="s">
        <v>27</v>
      </c>
      <c r="D17" s="101" t="str">
        <f>IF(C17="Yes",10,IF(C17="Yes, Partially",5,IF(C17="No",0,"-")))</f>
        <v>-</v>
      </c>
      <c r="E17" s="8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 t="shared" si="2"/>
        <v>13</v>
      </c>
      <c r="B18" s="84" t="s">
        <v>172</v>
      </c>
      <c r="C18" s="80" t="s">
        <v>27</v>
      </c>
      <c r="D18" s="101" t="str">
        <f>IF(C18="Yes",10,IF(C18="Yes, Partially",5,IF(C18="No",0,"-")))</f>
        <v>-</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si="2"/>
        <v>14</v>
      </c>
      <c r="B19" s="84" t="s">
        <v>173</v>
      </c>
      <c r="C19" s="80" t="s">
        <v>27</v>
      </c>
      <c r="D19" s="101" t="str">
        <f>IF(C19="Yes",10,IF(C19="Yes, Partially",5,IF(C19="No",0,"-")))</f>
        <v>-</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11">
        <f t="shared" si="2"/>
        <v>15</v>
      </c>
      <c r="B20" s="84" t="s">
        <v>174</v>
      </c>
      <c r="C20" s="93" t="s">
        <v>33</v>
      </c>
      <c r="D20" s="101">
        <f>IF(C20="Yes",10,IF(C20="Yes, Partially",5,IF(C20="No",0,"-")))</f>
        <v>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175</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176</v>
      </c>
      <c r="C22" s="79" t="s">
        <v>27</v>
      </c>
      <c r="D22" s="101" t="str">
        <f t="shared" ref="D22:D27" si="3">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177</v>
      </c>
      <c r="C23" s="80" t="s">
        <v>13</v>
      </c>
      <c r="D23" s="101">
        <f t="shared" si="3"/>
        <v>10</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ref="A24:A29" si="4">A23+1</f>
        <v>18</v>
      </c>
      <c r="B24" s="88" t="s">
        <v>178</v>
      </c>
      <c r="C24" s="80" t="s">
        <v>13</v>
      </c>
      <c r="D24" s="101">
        <f t="shared" si="3"/>
        <v>10</v>
      </c>
      <c r="E24" s="8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4"/>
        <v>19</v>
      </c>
      <c r="B25" s="88" t="s">
        <v>179</v>
      </c>
      <c r="C25" s="80" t="s">
        <v>13</v>
      </c>
      <c r="D25" s="101">
        <f t="shared" si="3"/>
        <v>10</v>
      </c>
      <c r="E25" s="87"/>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4"/>
        <v>20</v>
      </c>
      <c r="B26" s="88" t="s">
        <v>180</v>
      </c>
      <c r="C26" s="80" t="s">
        <v>13</v>
      </c>
      <c r="D26" s="101">
        <f t="shared" si="3"/>
        <v>10</v>
      </c>
      <c r="E26" s="8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21</v>
      </c>
      <c r="B27" s="88" t="s">
        <v>181</v>
      </c>
      <c r="C27" s="80" t="s">
        <v>27</v>
      </c>
      <c r="D27" s="101" t="str">
        <f t="shared" si="3"/>
        <v>-</v>
      </c>
      <c r="E27" s="8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4"/>
        <v>22</v>
      </c>
      <c r="B28" s="88" t="s">
        <v>182</v>
      </c>
      <c r="C28" s="80" t="s">
        <v>27</v>
      </c>
      <c r="D28" s="101" t="str">
        <f t="shared" ref="D28" si="5">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23</v>
      </c>
      <c r="B29" s="89" t="s">
        <v>183</v>
      </c>
      <c r="C29" s="73" t="s">
        <v>33</v>
      </c>
      <c r="D29" s="107">
        <f t="shared" ref="D29" si="6">IF(C29="Yes",10,IF(C29="Yes, Partially",5,IF(C29="No",0,"-")))</f>
        <v>0</v>
      </c>
      <c r="E29" s="90"/>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hidden="1" thickBot="1" x14ac:dyDescent="0.25">
      <c r="A30" s="48"/>
      <c r="B30" s="91"/>
      <c r="C30" s="53">
        <f>COUNTIF(C4:C29,"N/A")</f>
        <v>10</v>
      </c>
      <c r="D30" s="74">
        <f>SUM(D4:D29)</f>
        <v>90</v>
      </c>
      <c r="E30" s="9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xr:uid="{00000000-0002-0000-06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43"/>
  <sheetViews>
    <sheetView view="pageLayout" topLeftCell="A4" zoomScale="80" zoomScaleNormal="100" zoomScalePageLayoutView="80" workbookViewId="0">
      <selection activeCell="C21" sqref="C21"/>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18</v>
      </c>
      <c r="B1" s="55"/>
      <c r="C1" s="76" t="s">
        <v>9</v>
      </c>
      <c r="D1" s="104">
        <f>D22/(160-C22*10)</f>
        <v>0.86363636363636365</v>
      </c>
      <c r="E1" s="105">
        <f>D1</f>
        <v>0.86363636363636365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184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185</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186</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187</v>
      </c>
      <c r="C6" s="80" t="s">
        <v>27</v>
      </c>
      <c r="D6" s="101" t="str">
        <f>IF(C6="Yes",10,IF(C6="Yes, Partially",5,IF(C6="No",0,"-")))</f>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188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189</v>
      </c>
      <c r="C8" s="80" t="s">
        <v>27</v>
      </c>
      <c r="D8" s="101" t="str">
        <f>IF(C8="Yes",10,IF(C8="Yes, Partially",5,IF(C8="No",0,"-")))</f>
        <v>-</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190</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124" t="s">
        <v>191</v>
      </c>
      <c r="C10" s="80" t="s">
        <v>13</v>
      </c>
      <c r="D10" s="101">
        <f>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125" t="s">
        <v>192</v>
      </c>
      <c r="C11" s="80" t="s">
        <v>46</v>
      </c>
      <c r="D11" s="101">
        <f t="shared" ref="D11:D12" si="0">IF(C11="Yes",10,IF(C11="Yes, Partially",5,IF(C11="No",0,"-")))</f>
        <v>5</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125" t="s">
        <v>193</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125" t="s">
        <v>194</v>
      </c>
      <c r="C13" s="80" t="s">
        <v>13</v>
      </c>
      <c r="D13" s="101">
        <f>IF(C13="Yes",10,IF(C13="Yes, Partially",5,IF(C13="No",0,"-")))</f>
        <v>10</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125" t="s">
        <v>195</v>
      </c>
      <c r="C14" s="93" t="s">
        <v>27</v>
      </c>
      <c r="D14" s="101" t="str">
        <f>IF(C14="Yes",10,IF(C14="Yes, Partially",5,IF(C14="No",0,"-")))</f>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ref="A15" si="1">A14+1</f>
        <v>11</v>
      </c>
      <c r="B15" s="125" t="s">
        <v>196</v>
      </c>
      <c r="C15" s="93" t="s">
        <v>27</v>
      </c>
      <c r="D15" s="101" t="str">
        <f>IF(C15="Yes",10,IF(C15="Yes, Partially",5,IF(C15="No",0,"-")))</f>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5" t="s">
        <v>197</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198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82" t="s">
        <v>199</v>
      </c>
      <c r="C18" s="79" t="s">
        <v>27</v>
      </c>
      <c r="D18" s="101"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88" t="s">
        <v>200</v>
      </c>
      <c r="C19" s="80" t="s">
        <v>33</v>
      </c>
      <c r="D19" s="101">
        <f>IF(C19="Yes",10,IF(C19="Yes, Partially",5,IF(C19="No",0,"-")))</f>
        <v>0</v>
      </c>
      <c r="E19" s="87"/>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2">A19+1</f>
        <v>15</v>
      </c>
      <c r="B20" s="88" t="s">
        <v>201</v>
      </c>
      <c r="C20" s="80" t="s">
        <v>13</v>
      </c>
      <c r="D20" s="101">
        <f>IF(C20="Yes",10,IF(C20="Yes, Partially",5,IF(C20="No",0,"-")))</f>
        <v>10</v>
      </c>
      <c r="E20" s="87"/>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9">
        <f t="shared" si="2"/>
        <v>16</v>
      </c>
      <c r="B21" s="89" t="s">
        <v>202</v>
      </c>
      <c r="C21" s="73" t="s">
        <v>13</v>
      </c>
      <c r="D21" s="107">
        <f>IF(C21="Yes",10,IF(C21="Yes, Partially",5,IF(C21="No",0,"-")))</f>
        <v>10</v>
      </c>
      <c r="E21" s="9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hidden="1" thickBot="1" x14ac:dyDescent="0.25">
      <c r="A22" s="48"/>
      <c r="B22" s="91"/>
      <c r="C22" s="53">
        <f>COUNTIF(C4:C21,"N/A")</f>
        <v>5</v>
      </c>
      <c r="D22" s="74">
        <f>SUM(D4:D21)</f>
        <v>95</v>
      </c>
      <c r="E22" s="9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49" right="0.43999999999999995" top="1" bottom="1" header="0.5" footer="0.5"/>
  <pageSetup paperSize="9" scale="34" fitToHeight="4" orientation="landscape" r:id="rId1"/>
  <headerFooter alignWithMargins="0">
    <oddHeader>&amp;L&amp;G&amp;CPágina &amp;P</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46"/>
  <sheetViews>
    <sheetView view="pageLayout" topLeftCell="A2" zoomScale="80" zoomScaleNormal="100" zoomScalePageLayoutView="80" workbookViewId="0">
      <selection activeCell="C23" sqref="C2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19</v>
      </c>
      <c r="B1" s="55"/>
      <c r="C1" s="76" t="s">
        <v>9</v>
      </c>
      <c r="D1" s="104">
        <f>D25/(180-C25*10)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203</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204</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205</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206</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207</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208</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209</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210</v>
      </c>
      <c r="C10" s="80" t="s">
        <v>13</v>
      </c>
      <c r="D10" s="101">
        <f t="shared" ref="D10:D16" si="0">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f>A10+1</f>
        <v>7</v>
      </c>
      <c r="B11" s="84" t="s">
        <v>211</v>
      </c>
      <c r="C11" s="80" t="s">
        <v>13</v>
      </c>
      <c r="D11" s="101">
        <f t="shared" si="0"/>
        <v>10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212</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 t="shared" ref="A13:A16" si="1">A12+1</f>
        <v>9</v>
      </c>
      <c r="B13" s="84" t="s">
        <v>213</v>
      </c>
      <c r="C13" s="80" t="s">
        <v>13</v>
      </c>
      <c r="D13" s="101">
        <f t="shared" si="0"/>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 t="shared" si="1"/>
        <v>10</v>
      </c>
      <c r="B14" s="84" t="s">
        <v>214</v>
      </c>
      <c r="C14" s="80" t="s">
        <v>13</v>
      </c>
      <c r="D14" s="101">
        <f t="shared" si="0"/>
        <v>10</v>
      </c>
      <c r="E14" s="85"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si="1"/>
        <v>11</v>
      </c>
      <c r="B15" s="84" t="s">
        <v>215</v>
      </c>
      <c r="C15" s="93" t="s">
        <v>27</v>
      </c>
      <c r="D15" s="101" t="str">
        <f t="shared" si="0"/>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 t="shared" si="1"/>
        <v>12</v>
      </c>
      <c r="B16" s="84" t="s">
        <v>216</v>
      </c>
      <c r="C16" s="93" t="s">
        <v>13</v>
      </c>
      <c r="D16" s="101">
        <f t="shared" si="0"/>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217</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A16+1</f>
        <v>13</v>
      </c>
      <c r="B18" s="124" t="s">
        <v>218</v>
      </c>
      <c r="C18" s="80" t="s">
        <v>13</v>
      </c>
      <c r="D18" s="101">
        <f>IF(C18="Yes",10,IF(C18="Yes, Partially",5,IF(C18="No",0,"-")))</f>
        <v>10</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ref="A19:A20" si="2">A18+1</f>
        <v>14</v>
      </c>
      <c r="B19" s="125" t="s">
        <v>219</v>
      </c>
      <c r="C19" s="80" t="s">
        <v>13</v>
      </c>
      <c r="D19" s="101">
        <f>IF(C19="Yes",10,IF(C19="Yes, Partially",5,IF(C19="No",0,"-")))</f>
        <v>10</v>
      </c>
      <c r="E19" s="85"/>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33" thickBot="1" x14ac:dyDescent="0.25">
      <c r="A20" s="11">
        <f t="shared" si="2"/>
        <v>15</v>
      </c>
      <c r="B20" s="95" t="s">
        <v>220</v>
      </c>
      <c r="C20" s="80" t="s">
        <v>13</v>
      </c>
      <c r="D20" s="101">
        <f>IF(C20="Yes",10,IF(C20="Yes, Partially",5,IF(C20="No",0,"-")))</f>
        <v>10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221</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222</v>
      </c>
      <c r="C22" s="80" t="s">
        <v>27</v>
      </c>
      <c r="D22" s="101" t="str">
        <f>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223</v>
      </c>
      <c r="C23" s="80" t="s">
        <v>27</v>
      </c>
      <c r="D23" s="101" t="str">
        <f t="shared" ref="D23:D24" si="3">IF(C23="Yes",10,IF(C23="Yes, Partially",5,IF(C23="No",0,"-")))</f>
        <v>-</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7" thickBot="1" x14ac:dyDescent="0.25">
      <c r="A24" s="9">
        <f t="shared" ref="A24" si="4">A23+1</f>
        <v>18</v>
      </c>
      <c r="B24" s="89" t="s">
        <v>224</v>
      </c>
      <c r="C24" s="73" t="s">
        <v>27</v>
      </c>
      <c r="D24" s="103" t="str">
        <f t="shared" si="3"/>
        <v>-</v>
      </c>
      <c r="E24" s="9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hidden="1" thickBot="1" x14ac:dyDescent="0.25">
      <c r="A25" s="48"/>
      <c r="B25" s="91"/>
      <c r="C25" s="53">
        <f>COUNTIF(C4:C24,"N/A")</f>
        <v>4</v>
      </c>
      <c r="D25" s="74">
        <f>SUM(D4:D24)</f>
        <v>140</v>
      </c>
      <c r="E25" s="9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xr:uid="{00000000-0002-0000-0800-000000000000}">
      <formula1>$K$4:$K$7</formula1>
    </dataValidation>
  </dataValidations>
  <pageMargins left="0.49" right="0.43999999999999995" top="1" bottom="1" header="0.5" footer="0.5"/>
  <pageSetup paperSize="9" scale="31" fitToHeight="4" orientation="landscape" r:id="rId1"/>
  <headerFooter alignWithMargins="0">
    <oddHeader>&amp;L&amp;"-,Normal"&amp;8&amp;K00-015&amp;G  &amp;10&amp;K00-029PM² Logs V3.0.1&amp;C&amp;"-,Negrita"&amp;16Quality Review Checklist
&amp;K09-040 &amp;"Calibri (Cuerpo),Negrita"&amp;K04-024DIALOGOS&amp;R&amp;G</oddHeader>
    <oddFooter>&amp;RPage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9A268B337AD77141B81C8CF4D83C16CA" ma:contentTypeVersion="15" ma:contentTypeDescription="Δημιουργία νέου εγγράφου" ma:contentTypeScope="" ma:versionID="9c58552910d6330a34df5548f893cf3f">
  <xsd:schema xmlns:xsd="http://www.w3.org/2001/XMLSchema" xmlns:xs="http://www.w3.org/2001/XMLSchema" xmlns:p="http://schemas.microsoft.com/office/2006/metadata/properties" xmlns:ns2="451a732c-bfb7-4b33-a51b-b33023a37e52" xmlns:ns3="7f51bf4f-1062-4b0e-b044-51cadb086909" targetNamespace="http://schemas.microsoft.com/office/2006/metadata/properties" ma:root="true" ma:fieldsID="333e4eb060f352944c44f06ffa165df4" ns2:_="" ns3:_="">
    <xsd:import namespace="451a732c-bfb7-4b33-a51b-b33023a37e52"/>
    <xsd:import namespace="7f51bf4f-1062-4b0e-b044-51cadb0869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a732c-bfb7-4b33-a51b-b33023a37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Ετικέτες εικόνας" ma:readOnly="false" ma:fieldId="{5cf76f15-5ced-4ddc-b409-7134ff3c332f}" ma:taxonomyMulti="true" ma:sspId="170d5ff2-e4b6-4508-a89b-274ee3ad9c2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1bf4f-1062-4b0e-b044-51cadb0869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ed4979-ea73-49d9-a849-729c6750b45e}" ma:internalName="TaxCatchAll" ma:showField="CatchAllData" ma:web="7f51bf4f-1062-4b0e-b044-51cadb0869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1a732c-bfb7-4b33-a51b-b33023a37e52">
      <Terms xmlns="http://schemas.microsoft.com/office/infopath/2007/PartnerControls"/>
    </lcf76f155ced4ddcb4097134ff3c332f>
    <TaxCatchAll xmlns="7f51bf4f-1062-4b0e-b044-51cadb0869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5233F3-63F5-43BF-8953-E5ABAE4616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a732c-bfb7-4b33-a51b-b33023a37e52"/>
    <ds:schemaRef ds:uri="7f51bf4f-1062-4b0e-b044-51cadb08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032D75-184B-4CCB-B301-38C900FE4371}">
  <ds:schemaRefs>
    <ds:schemaRef ds:uri="http://schemas.microsoft.com/office/2006/metadata/properties"/>
    <ds:schemaRef ds:uri="http://schemas.microsoft.com/office/infopath/2007/PartnerControls"/>
    <ds:schemaRef ds:uri="451a732c-bfb7-4b33-a51b-b33023a37e52"/>
    <ds:schemaRef ds:uri="7f51bf4f-1062-4b0e-b044-51cadb086909"/>
  </ds:schemaRefs>
</ds:datastoreItem>
</file>

<file path=customXml/itemProps3.xml><?xml version="1.0" encoding="utf-8"?>
<ds:datastoreItem xmlns:ds="http://schemas.openxmlformats.org/officeDocument/2006/customXml" ds:itemID="{603FAFFF-6B59-4D2A-B925-0912D88BBD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PQR Summary</vt:lpstr>
      <vt:lpstr>Recommendations</vt:lpstr>
      <vt:lpstr>Objectives</vt:lpstr>
      <vt:lpstr>Schedule</vt:lpstr>
      <vt:lpstr>Cost</vt:lpstr>
      <vt:lpstr>Quality</vt:lpstr>
      <vt:lpstr>Risk</vt:lpstr>
      <vt:lpstr>Issues &amp; Decisions</vt:lpstr>
      <vt:lpstr>Communication</vt:lpstr>
      <vt:lpstr>Project Organisation</vt:lpstr>
      <vt:lpstr>Ammendments</vt:lpstr>
      <vt:lpstr>Communication!Área_de_impresión</vt:lpstr>
      <vt:lpstr>Cost!Área_de_impresión</vt:lpstr>
      <vt:lpstr>'Issues &amp; Decisions'!Área_de_impresión</vt:lpstr>
      <vt:lpstr>Objectives!Área_de_impresión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EPAGE</vt:lpstr>
      <vt:lpstr>SPAGE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COEPM²</dc:creator>
  <cp:keywords/>
  <dc:description/>
  <cp:lastModifiedBy>Carmen Pena Díaz Díaz M</cp:lastModifiedBy>
  <cp:revision/>
  <dcterms:created xsi:type="dcterms:W3CDTF">1999-05-04T22:18:53Z</dcterms:created>
  <dcterms:modified xsi:type="dcterms:W3CDTF">2025-10-11T17:58:13Z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0x0101009A268B337AD77141B81C8CF4D83C16CA</vt:lpwstr>
  </property>
</Properties>
</file>