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3"/>
  <workbookPr showInkAnnotation="0" codeName="ThisWorkbook"/>
  <mc:AlternateContent xmlns:mc="http://schemas.openxmlformats.org/markup-compatibility/2006">
    <mc:Choice Requires="x15">
      <x15ac:absPath xmlns:x15ac="http://schemas.microsoft.com/office/spreadsheetml/2010/11/ac" url="/Users/carmen/Documents/Grupos investigación/DIALOGOS- Erasmus+ 2022-1-ES01-KA220-HED-000086867/Deliverables/WP4/"/>
    </mc:Choice>
  </mc:AlternateContent>
  <xr:revisionPtr revIDLastSave="0" documentId="8_{81E7F647-AA1B-2D44-B77D-4340F74DDBD3}" xr6:coauthVersionLast="47" xr6:coauthVersionMax="47" xr10:uidLastSave="{00000000-0000-0000-0000-000000000000}"/>
  <bookViews>
    <workbookView xWindow="4460" yWindow="500" windowWidth="29040" windowHeight="15840" tabRatio="888" firstSheet="2" activeTab="2" xr2:uid="{00000000-000D-0000-FFFF-FFFF00000000}"/>
  </bookViews>
  <sheets>
    <sheet name="PQR Summary" sheetId="1" r:id="rId1"/>
    <sheet name="Recommendations" sheetId="3" r:id="rId2"/>
    <sheet name="Objectives" sheetId="32" r:id="rId3"/>
    <sheet name="Schedule" sheetId="49" r:id="rId4"/>
    <sheet name="Cost" sheetId="50" r:id="rId5"/>
    <sheet name="Quality" sheetId="51" r:id="rId6"/>
    <sheet name="Risk" sheetId="52" r:id="rId7"/>
    <sheet name="Issues &amp; Decisions" sheetId="53" r:id="rId8"/>
    <sheet name="Communication" sheetId="54" r:id="rId9"/>
    <sheet name="Project Organisation" sheetId="55" r:id="rId10"/>
    <sheet name="Ammendments" sheetId="28" state="hidden" r:id="rId11"/>
  </sheets>
  <definedNames>
    <definedName name="__123Graph_A" localSheetId="8" hidden="1">'PQR Summary'!#REF!</definedName>
    <definedName name="__123Graph_A" localSheetId="4" hidden="1">'PQR Summary'!#REF!</definedName>
    <definedName name="__123Graph_A" localSheetId="7" hidden="1">'PQR Summary'!#REF!</definedName>
    <definedName name="__123Graph_A" localSheetId="9" hidden="1">'PQR Summary'!#REF!</definedName>
    <definedName name="__123Graph_A" localSheetId="5" hidden="1">'PQR Summary'!#REF!</definedName>
    <definedName name="__123Graph_A" localSheetId="6" hidden="1">'PQR Summary'!#REF!</definedName>
    <definedName name="__123Graph_A" localSheetId="3" hidden="1">'PQR Summary'!#REF!</definedName>
    <definedName name="__123Graph_A" hidden="1">'PQR Summary'!#REF!</definedName>
    <definedName name="__123Graph_B" localSheetId="8" hidden="1">'PQR Summary'!#REF!</definedName>
    <definedName name="__123Graph_B" localSheetId="4" hidden="1">'PQR Summary'!#REF!</definedName>
    <definedName name="__123Graph_B" localSheetId="7" hidden="1">'PQR Summary'!#REF!</definedName>
    <definedName name="__123Graph_B" localSheetId="9" hidden="1">'PQR Summary'!#REF!</definedName>
    <definedName name="__123Graph_B" localSheetId="5" hidden="1">'PQR Summary'!#REF!</definedName>
    <definedName name="__123Graph_B" localSheetId="6" hidden="1">'PQR Summary'!#REF!</definedName>
    <definedName name="__123Graph_B" localSheetId="3" hidden="1">'PQR Summary'!#REF!</definedName>
    <definedName name="__123Graph_B" hidden="1">'PQR Summary'!#REF!</definedName>
    <definedName name="__123Graph_X" localSheetId="8" hidden="1">'PQR Summary'!#REF!</definedName>
    <definedName name="__123Graph_X" localSheetId="4" hidden="1">'PQR Summary'!#REF!</definedName>
    <definedName name="__123Graph_X" localSheetId="7" hidden="1">'PQR Summary'!#REF!</definedName>
    <definedName name="__123Graph_X" localSheetId="9" hidden="1">'PQR Summary'!#REF!</definedName>
    <definedName name="__123Graph_X" localSheetId="5" hidden="1">'PQR Summary'!#REF!</definedName>
    <definedName name="__123Graph_X" localSheetId="6" hidden="1">'PQR Summary'!#REF!</definedName>
    <definedName name="__123Graph_X" localSheetId="3" hidden="1">'PQR Summary'!#REF!</definedName>
    <definedName name="__123Graph_X" hidden="1">'PQR Summary'!#REF!</definedName>
    <definedName name="_2__123Graph_APROJECT_QUALITY" localSheetId="8" hidden="1">'PQR Summary'!#REF!</definedName>
    <definedName name="_2__123Graph_APROJECT_QUALITY" localSheetId="4" hidden="1">'PQR Summary'!#REF!</definedName>
    <definedName name="_2__123Graph_APROJECT_QUALITY" localSheetId="7" hidden="1">'PQR Summary'!#REF!</definedName>
    <definedName name="_2__123Graph_APROJECT_QUALITY" localSheetId="9" hidden="1">'PQR Summary'!#REF!</definedName>
    <definedName name="_2__123Graph_APROJECT_QUALITY" localSheetId="5" hidden="1">'PQR Summary'!#REF!</definedName>
    <definedName name="_2__123Graph_APROJECT_QUALITY" localSheetId="6" hidden="1">'PQR Summary'!#REF!</definedName>
    <definedName name="_2__123Graph_APROJECT_QUALITY" localSheetId="3" hidden="1">'PQR Summary'!#REF!</definedName>
    <definedName name="_2__123Graph_APROJECT_QUALITY" hidden="1">'PQR Summary'!#REF!</definedName>
    <definedName name="_4__123Graph_BPROJECT_QUALITY" localSheetId="8" hidden="1">'PQR Summary'!#REF!</definedName>
    <definedName name="_4__123Graph_BPROJECT_QUALITY" localSheetId="4" hidden="1">'PQR Summary'!#REF!</definedName>
    <definedName name="_4__123Graph_BPROJECT_QUALITY" localSheetId="7" hidden="1">'PQR Summary'!#REF!</definedName>
    <definedName name="_4__123Graph_BPROJECT_QUALITY" localSheetId="9" hidden="1">'PQR Summary'!#REF!</definedName>
    <definedName name="_4__123Graph_BPROJECT_QUALITY" localSheetId="5" hidden="1">'PQR Summary'!#REF!</definedName>
    <definedName name="_4__123Graph_BPROJECT_QUALITY" localSheetId="6" hidden="1">'PQR Summary'!#REF!</definedName>
    <definedName name="_4__123Graph_BPROJECT_QUALITY" localSheetId="3" hidden="1">'PQR Summary'!#REF!</definedName>
    <definedName name="_4__123Graph_BPROJECT_QUALITY" hidden="1">'PQR Summary'!#REF!</definedName>
    <definedName name="_6__123Graph_CPROJECT_QUALITY" localSheetId="8" hidden="1">'PQR Summary'!#REF!</definedName>
    <definedName name="_6__123Graph_CPROJECT_QUALITY" localSheetId="4" hidden="1">'PQR Summary'!#REF!</definedName>
    <definedName name="_6__123Graph_CPROJECT_QUALITY" localSheetId="7" hidden="1">'PQR Summary'!#REF!</definedName>
    <definedName name="_6__123Graph_CPROJECT_QUALITY" localSheetId="9" hidden="1">'PQR Summary'!#REF!</definedName>
    <definedName name="_6__123Graph_CPROJECT_QUALITY" localSheetId="5" hidden="1">'PQR Summary'!#REF!</definedName>
    <definedName name="_6__123Graph_CPROJECT_QUALITY" localSheetId="6" hidden="1">'PQR Summary'!#REF!</definedName>
    <definedName name="_6__123Graph_CPROJECT_QUALITY" localSheetId="3" hidden="1">'PQR Summary'!#REF!</definedName>
    <definedName name="_6__123Graph_CPROJECT_QUALITY" hidden="1">'PQR Summary'!#REF!</definedName>
    <definedName name="_8__123Graph_XPROJECT_QUALITY" localSheetId="8" hidden="1">'PQR Summary'!#REF!</definedName>
    <definedName name="_8__123Graph_XPROJECT_QUALITY" localSheetId="4" hidden="1">'PQR Summary'!#REF!</definedName>
    <definedName name="_8__123Graph_XPROJECT_QUALITY" localSheetId="7" hidden="1">'PQR Summary'!#REF!</definedName>
    <definedName name="_8__123Graph_XPROJECT_QUALITY" localSheetId="9" hidden="1">'PQR Summary'!#REF!</definedName>
    <definedName name="_8__123Graph_XPROJECT_QUALITY" localSheetId="5" hidden="1">'PQR Summary'!#REF!</definedName>
    <definedName name="_8__123Graph_XPROJECT_QUALITY" localSheetId="6" hidden="1">'PQR Summary'!#REF!</definedName>
    <definedName name="_8__123Graph_XPROJECT_QUALITY" localSheetId="3" hidden="1">'PQR Summary'!#REF!</definedName>
    <definedName name="_8__123Graph_XPROJECT_QUALITY" hidden="1">'PQR Summary'!#REF!</definedName>
    <definedName name="_xlnm._FilterDatabase" localSheetId="0" hidden="1">'PQR Summary'!#REF!</definedName>
    <definedName name="\P" localSheetId="8">#REF!</definedName>
    <definedName name="\P" localSheetId="4">#REF!</definedName>
    <definedName name="\P" localSheetId="7">#REF!</definedName>
    <definedName name="\P" localSheetId="9">#REF!</definedName>
    <definedName name="\P" localSheetId="5">#REF!</definedName>
    <definedName name="\P" localSheetId="6">#REF!</definedName>
    <definedName name="\P" localSheetId="3">#REF!</definedName>
    <definedName name="\P">#REF!</definedName>
    <definedName name="_xlnm.Print_Area" localSheetId="8">Communication!$A$1:$E$24</definedName>
    <definedName name="_xlnm.Print_Area" localSheetId="4">Cost!$A$1:$E$20</definedName>
    <definedName name="_xlnm.Print_Area" localSheetId="7">'Issues &amp; Decisions'!$A$1:$E$21</definedName>
    <definedName name="_xlnm.Print_Area" localSheetId="2">Objectives!$A$1:$E$29</definedName>
    <definedName name="_xlnm.Print_Area" localSheetId="0">'PQR Summary'!$A$3:$N$38</definedName>
    <definedName name="_xlnm.Print_Area" localSheetId="9">'Project Organisation'!$A$1:$E$17</definedName>
    <definedName name="_xlnm.Print_Area" localSheetId="5">Quality!$A$1:$E$35</definedName>
    <definedName name="_xlnm.Print_Area" localSheetId="1">Recommendations!$A$1:$E$14</definedName>
    <definedName name="_xlnm.Print_Area" localSheetId="6">Risk!$A$1:$E$29</definedName>
    <definedName name="_xlnm.Print_Area" localSheetId="3">Schedule!$A$1:$E$36</definedName>
    <definedName name="EPAGE">Recommendations!$A$1:$E$14</definedName>
    <definedName name="SPAGE">'PQR Summary'!$A$3:$G$30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5" l="1"/>
  <c r="D15" i="55"/>
  <c r="D16" i="55"/>
  <c r="D8" i="55"/>
  <c r="D7" i="55"/>
  <c r="D23" i="54"/>
  <c r="D24" i="54"/>
  <c r="D13" i="54"/>
  <c r="D11" i="54"/>
  <c r="D20" i="54"/>
  <c r="D8" i="54"/>
  <c r="D19" i="54"/>
  <c r="D21" i="53"/>
  <c r="D11" i="53"/>
  <c r="D12" i="53"/>
  <c r="D11" i="52"/>
  <c r="D29" i="52"/>
  <c r="D28" i="52"/>
  <c r="D7" i="51"/>
  <c r="D6" i="51"/>
  <c r="D34" i="51"/>
  <c r="D31" i="51"/>
  <c r="D16" i="51"/>
  <c r="D21" i="51"/>
  <c r="D23" i="51"/>
  <c r="D29" i="51"/>
  <c r="D28" i="51"/>
  <c r="D19" i="51"/>
  <c r="D19" i="50"/>
  <c r="D27" i="49"/>
  <c r="D34" i="49"/>
  <c r="D28" i="49"/>
  <c r="D18" i="49"/>
  <c r="D12" i="49"/>
  <c r="D7" i="49"/>
  <c r="D20" i="32"/>
  <c r="D21" i="32"/>
  <c r="D16" i="32"/>
  <c r="D11" i="50"/>
  <c r="D13" i="55" l="1"/>
  <c r="D12" i="55"/>
  <c r="D9" i="55"/>
  <c r="D6" i="55"/>
  <c r="D5" i="55"/>
  <c r="D4" i="55"/>
  <c r="D10" i="49"/>
  <c r="D22" i="54"/>
  <c r="D18" i="54"/>
  <c r="D16" i="54"/>
  <c r="D15" i="54"/>
  <c r="D14" i="54"/>
  <c r="D12" i="54"/>
  <c r="D10" i="54"/>
  <c r="D7" i="54"/>
  <c r="D6" i="54"/>
  <c r="D5" i="54"/>
  <c r="D4" i="54"/>
  <c r="D20" i="53"/>
  <c r="D19" i="53"/>
  <c r="D18" i="53"/>
  <c r="D16" i="53"/>
  <c r="D15" i="53"/>
  <c r="D14" i="53"/>
  <c r="D13" i="53"/>
  <c r="D10" i="53"/>
  <c r="D8" i="53"/>
  <c r="D7" i="53"/>
  <c r="D6" i="53"/>
  <c r="D5" i="53"/>
  <c r="D4" i="53"/>
  <c r="D27" i="52"/>
  <c r="D26" i="52"/>
  <c r="D25" i="52"/>
  <c r="D24" i="52"/>
  <c r="D23" i="52"/>
  <c r="D22" i="52"/>
  <c r="D20" i="52"/>
  <c r="D19" i="52"/>
  <c r="D18" i="52"/>
  <c r="D17" i="52"/>
  <c r="D15" i="52"/>
  <c r="D14" i="52"/>
  <c r="D13" i="52"/>
  <c r="D12" i="52"/>
  <c r="D10" i="52"/>
  <c r="D5" i="52"/>
  <c r="D6" i="52"/>
  <c r="D7" i="52"/>
  <c r="D8" i="52"/>
  <c r="D4" i="52"/>
  <c r="D35" i="51"/>
  <c r="D33" i="51"/>
  <c r="D32" i="51"/>
  <c r="D27" i="51"/>
  <c r="D26" i="51"/>
  <c r="D25" i="51"/>
  <c r="D24" i="51"/>
  <c r="D22" i="51"/>
  <c r="D20" i="51"/>
  <c r="D18" i="51"/>
  <c r="D17" i="51"/>
  <c r="D9" i="51"/>
  <c r="D10" i="51"/>
  <c r="D11" i="51"/>
  <c r="D12" i="51"/>
  <c r="D13" i="51"/>
  <c r="D14" i="51"/>
  <c r="D8" i="51"/>
  <c r="D20" i="50"/>
  <c r="D17" i="50"/>
  <c r="D16" i="50"/>
  <c r="D15" i="50"/>
  <c r="D13" i="50"/>
  <c r="D12" i="50"/>
  <c r="D10" i="50"/>
  <c r="D9" i="50"/>
  <c r="D8" i="50"/>
  <c r="D6" i="50"/>
  <c r="D5" i="50"/>
  <c r="D4" i="50"/>
  <c r="D36" i="49"/>
  <c r="D35" i="49"/>
  <c r="D33" i="49"/>
  <c r="D32" i="49"/>
  <c r="D31" i="49"/>
  <c r="D30" i="49"/>
  <c r="D29" i="49"/>
  <c r="D25" i="49"/>
  <c r="D24" i="49"/>
  <c r="D23" i="49"/>
  <c r="D21" i="49"/>
  <c r="D20" i="49"/>
  <c r="D19" i="49"/>
  <c r="D16" i="49"/>
  <c r="D15" i="49"/>
  <c r="D14" i="49"/>
  <c r="D11" i="49"/>
  <c r="D9" i="49"/>
  <c r="D8" i="49"/>
  <c r="D5" i="49"/>
  <c r="D6" i="49"/>
  <c r="D4" i="49"/>
  <c r="D29" i="32"/>
  <c r="D28" i="32"/>
  <c r="D27" i="32"/>
  <c r="D26" i="32"/>
  <c r="D25" i="32"/>
  <c r="D24" i="32"/>
  <c r="D23" i="32"/>
  <c r="D19" i="32"/>
  <c r="D18" i="32"/>
  <c r="D15" i="32"/>
  <c r="D14" i="32"/>
  <c r="D13" i="32"/>
  <c r="D12" i="32"/>
  <c r="D11" i="32"/>
  <c r="D9" i="32"/>
  <c r="D8" i="32"/>
  <c r="D7" i="32"/>
  <c r="D6" i="32"/>
  <c r="D5" i="32"/>
  <c r="D4" i="32"/>
  <c r="C18" i="55" l="1"/>
  <c r="D17" i="55"/>
  <c r="A11" i="55"/>
  <c r="A12" i="55" s="1"/>
  <c r="A13" i="55" s="1"/>
  <c r="A15" i="55" s="1"/>
  <c r="C25" i="54"/>
  <c r="A10" i="54"/>
  <c r="A11" i="54" s="1"/>
  <c r="A12" i="54" s="1"/>
  <c r="A13" i="54" s="1"/>
  <c r="A14" i="54" s="1"/>
  <c r="A15" i="54" s="1"/>
  <c r="A16" i="54" s="1"/>
  <c r="C22" i="53"/>
  <c r="A10" i="53"/>
  <c r="A11" i="53" s="1"/>
  <c r="A12" i="53" s="1"/>
  <c r="A13" i="53" s="1"/>
  <c r="A14" i="53" s="1"/>
  <c r="A15" i="53" s="1"/>
  <c r="A16" i="53" s="1"/>
  <c r="A18" i="53" s="1"/>
  <c r="A10" i="52"/>
  <c r="A11" i="52" s="1"/>
  <c r="A12" i="52" s="1"/>
  <c r="A13" i="52" s="1"/>
  <c r="A14" i="52" s="1"/>
  <c r="A15" i="52" s="1"/>
  <c r="A17" i="52" s="1"/>
  <c r="C30" i="52"/>
  <c r="D5" i="51"/>
  <c r="D4" i="51"/>
  <c r="C36" i="51"/>
  <c r="A16" i="51"/>
  <c r="A17" i="51" s="1"/>
  <c r="A18" i="51" s="1"/>
  <c r="A19" i="51" s="1"/>
  <c r="A20" i="51" s="1"/>
  <c r="A8" i="50"/>
  <c r="A9" i="50" s="1"/>
  <c r="A10" i="50" s="1"/>
  <c r="A11" i="50" s="1"/>
  <c r="A12" i="50" s="1"/>
  <c r="A13" i="50" s="1"/>
  <c r="A15" i="50" s="1"/>
  <c r="A16" i="50" s="1"/>
  <c r="C21" i="50"/>
  <c r="C37" i="49"/>
  <c r="A14" i="49"/>
  <c r="A15" i="49" s="1"/>
  <c r="A16" i="49" s="1"/>
  <c r="A18" i="49" s="1"/>
  <c r="A19" i="49" s="1"/>
  <c r="A20" i="49" s="1"/>
  <c r="A21" i="49" s="1"/>
  <c r="A23" i="49" s="1"/>
  <c r="A24" i="49" s="1"/>
  <c r="A25" i="49" s="1"/>
  <c r="A27" i="49" s="1"/>
  <c r="A28" i="49" s="1"/>
  <c r="A29" i="49" s="1"/>
  <c r="A30" i="49" s="1"/>
  <c r="A31" i="49" s="1"/>
  <c r="A32" i="49" s="1"/>
  <c r="A33" i="49" s="1"/>
  <c r="A34" i="49" s="1"/>
  <c r="A35" i="49" s="1"/>
  <c r="A36" i="49" s="1"/>
  <c r="C30" i="32"/>
  <c r="A16" i="55" l="1"/>
  <c r="A17" i="55" s="1"/>
  <c r="D18" i="55"/>
  <c r="D1" i="55" s="1"/>
  <c r="A18" i="54"/>
  <c r="A19" i="54" s="1"/>
  <c r="A20" i="54" s="1"/>
  <c r="D25" i="54"/>
  <c r="D22" i="53"/>
  <c r="D1" i="53" s="1"/>
  <c r="D23" i="1" s="1"/>
  <c r="A19" i="53"/>
  <c r="A20" i="53" s="1"/>
  <c r="A21" i="53" s="1"/>
  <c r="D30" i="52"/>
  <c r="D1" i="52" s="1"/>
  <c r="E1" i="52" s="1"/>
  <c r="C22" i="1" s="1"/>
  <c r="A18" i="52"/>
  <c r="A19" i="52" s="1"/>
  <c r="A20" i="52" s="1"/>
  <c r="A21" i="51"/>
  <c r="A22" i="51" s="1"/>
  <c r="A23" i="51" s="1"/>
  <c r="A24" i="51" s="1"/>
  <c r="A25" i="51" s="1"/>
  <c r="A26" i="51" s="1"/>
  <c r="A27" i="51" s="1"/>
  <c r="A28" i="51" s="1"/>
  <c r="A29" i="51" s="1"/>
  <c r="D36" i="51"/>
  <c r="D1" i="51" s="1"/>
  <c r="D21" i="1" s="1"/>
  <c r="A17" i="50"/>
  <c r="A19" i="50" s="1"/>
  <c r="A20" i="50" s="1"/>
  <c r="D21" i="50"/>
  <c r="D37" i="49"/>
  <c r="D1" i="49" s="1"/>
  <c r="E1" i="53" l="1"/>
  <c r="C23" i="1" s="1"/>
  <c r="E1" i="49"/>
  <c r="C19" i="1" s="1"/>
  <c r="D1" i="50"/>
  <c r="D1" i="54"/>
  <c r="A31" i="51"/>
  <c r="A32" i="51" s="1"/>
  <c r="A33" i="51" s="1"/>
  <c r="A34" i="51" s="1"/>
  <c r="A35" i="51" s="1"/>
  <c r="A22" i="54"/>
  <c r="A23" i="54" s="1"/>
  <c r="A24" i="54" s="1"/>
  <c r="A22" i="52"/>
  <c r="A23" i="52" s="1"/>
  <c r="A24" i="52" s="1"/>
  <c r="A25" i="52" s="1"/>
  <c r="A26" i="52" s="1"/>
  <c r="A27" i="52" s="1"/>
  <c r="A28" i="52" s="1"/>
  <c r="A29" i="52" s="1"/>
  <c r="E1" i="51"/>
  <c r="C21" i="1" s="1"/>
  <c r="E1" i="55" l="1"/>
  <c r="C25" i="1" s="1"/>
  <c r="E1" i="54"/>
  <c r="C24" i="1" s="1"/>
  <c r="E1" i="50"/>
  <c r="C20" i="1" s="1"/>
  <c r="A18" i="32"/>
  <c r="A19" i="32" s="1"/>
  <c r="A20" i="32" s="1"/>
  <c r="A21" i="32" s="1"/>
  <c r="A23" i="32" s="1"/>
  <c r="A24" i="32" s="1"/>
  <c r="A25" i="32" s="1"/>
  <c r="A26" i="32" s="1"/>
  <c r="A27" i="32" s="1"/>
  <c r="A28" i="32" s="1"/>
  <c r="A29" i="32" s="1"/>
  <c r="D30" i="32" l="1"/>
  <c r="D1" i="32" s="1"/>
  <c r="D18" i="1" s="1"/>
  <c r="E1" i="32" l="1"/>
  <c r="C18" i="1" s="1"/>
  <c r="A6" i="3"/>
  <c r="A7" i="3" s="1"/>
  <c r="A8" i="3" s="1"/>
  <c r="A9" i="3" s="1"/>
  <c r="A10" i="3" s="1"/>
  <c r="A11" i="3" s="1"/>
  <c r="A12" i="3" s="1"/>
  <c r="A13" i="3" s="1"/>
  <c r="A14" i="3" s="1"/>
  <c r="D19" i="1"/>
  <c r="D20" i="1"/>
  <c r="D22" i="1"/>
  <c r="D24" i="1"/>
  <c r="D25" i="1"/>
  <c r="C14" i="1" l="1"/>
  <c r="C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MARTA Ana (DIGIT-EXT)</author>
  </authors>
  <commentList>
    <comment ref="A4" authorId="0" shapeId="0" xr:uid="{00000000-0006-0000-0100-000001000000}">
      <text>
        <r>
          <rPr>
            <sz val="10"/>
            <color indexed="81"/>
            <rFont val="Calibri"/>
            <family val="2"/>
            <scheme val="minor"/>
          </rPr>
          <t>The findings identifier. It should be numbered sequentially.</t>
        </r>
      </text>
    </comment>
    <comment ref="B4" authorId="1" shapeId="0" xr:uid="{00000000-0006-0000-0100-000002000000}">
      <text>
        <r>
          <rPr>
            <sz val="10"/>
            <color indexed="81"/>
            <rFont val="Calibri"/>
            <family val="2"/>
            <scheme val="minor"/>
          </rPr>
          <t>Short description of the non-conformity or opportunity to improve identified during the execution of quality assurance or quality control activities.</t>
        </r>
      </text>
    </comment>
    <comment ref="C4" authorId="0" shapeId="0" xr:uid="{00000000-0006-0000-0100-000003000000}">
      <text>
        <r>
          <rPr>
            <sz val="10"/>
            <color indexed="81"/>
            <rFont val="Calibri"/>
            <family val="2"/>
            <scheme val="minor"/>
          </rPr>
          <t xml:space="preserve">A numeric value denoting the severity / impact of the non-conformity / opportunity to improve. The possible values are:
</t>
        </r>
        <r>
          <rPr>
            <b/>
            <sz val="10"/>
            <color indexed="81"/>
            <rFont val="Calibri"/>
            <family val="2"/>
            <scheme val="minor"/>
          </rPr>
          <t>5</t>
        </r>
        <r>
          <rPr>
            <sz val="10"/>
            <color indexed="81"/>
            <rFont val="Calibri"/>
            <family val="2"/>
            <scheme val="minor"/>
          </rPr>
          <t xml:space="preserve">=Very high
</t>
        </r>
        <r>
          <rPr>
            <b/>
            <sz val="10"/>
            <color indexed="81"/>
            <rFont val="Calibri"/>
            <family val="2"/>
            <scheme val="minor"/>
          </rPr>
          <t>4</t>
        </r>
        <r>
          <rPr>
            <sz val="10"/>
            <color indexed="81"/>
            <rFont val="Calibri"/>
            <family val="2"/>
            <scheme val="minor"/>
          </rPr>
          <t xml:space="preserve">=High
</t>
        </r>
        <r>
          <rPr>
            <b/>
            <sz val="10"/>
            <color indexed="81"/>
            <rFont val="Calibri"/>
            <family val="2"/>
            <scheme val="minor"/>
          </rPr>
          <t>3</t>
        </r>
        <r>
          <rPr>
            <sz val="10"/>
            <color indexed="81"/>
            <rFont val="Calibri"/>
            <family val="2"/>
            <scheme val="minor"/>
          </rPr>
          <t xml:space="preserve">=Medium
</t>
        </r>
        <r>
          <rPr>
            <b/>
            <sz val="10"/>
            <color indexed="81"/>
            <rFont val="Calibri"/>
            <family val="2"/>
            <scheme val="minor"/>
          </rPr>
          <t>2</t>
        </r>
        <r>
          <rPr>
            <sz val="10"/>
            <color indexed="81"/>
            <rFont val="Calibri"/>
            <family val="2"/>
            <scheme val="minor"/>
          </rPr>
          <t xml:space="preserve">=Low
</t>
        </r>
        <r>
          <rPr>
            <b/>
            <sz val="10"/>
            <color indexed="81"/>
            <rFont val="Calibri"/>
            <family val="2"/>
            <scheme val="minor"/>
          </rPr>
          <t>1</t>
        </r>
        <r>
          <rPr>
            <sz val="10"/>
            <color indexed="81"/>
            <rFont val="Calibri"/>
            <family val="2"/>
            <scheme val="minor"/>
          </rPr>
          <t>=Very low</t>
        </r>
      </text>
    </comment>
    <comment ref="D4" authorId="1" shapeId="0" xr:uid="{00000000-0006-0000-0100-000004000000}">
      <text>
        <r>
          <rPr>
            <sz val="10"/>
            <color indexed="81"/>
            <rFont val="Calibri"/>
            <family val="2"/>
            <scheme val="minor"/>
          </rPr>
          <t>Description of the alternatives and approach to resolve the non-conformity or to implement the opportunity to improve.</t>
        </r>
      </text>
    </comment>
    <comment ref="E4" authorId="1" shapeId="0" xr:uid="{00000000-0006-0000-0100-000005000000}">
      <text>
        <r>
          <rPr>
            <sz val="10"/>
            <color indexed="81"/>
            <rFont val="Calibri"/>
            <family val="2"/>
            <scheme val="minor"/>
          </rPr>
          <t>Description of the recommended action, person responsible, steps, deliverables, timescale, resources and effort involved.</t>
        </r>
      </text>
    </comment>
  </commentList>
</comments>
</file>

<file path=xl/sharedStrings.xml><?xml version="1.0" encoding="utf-8"?>
<sst xmlns="http://schemas.openxmlformats.org/spreadsheetml/2006/main" count="588" uniqueCount="287">
  <si>
    <t>&lt;This checklist should be reviewed and customised (if needed), when planning quality. The main purpose of the Quality Review Checklist is to support the Project Quality Reviewers when verifying if key project activities were performed as expected and identifying quality findings.&gt;</t>
  </si>
  <si>
    <t xml:space="preserve">Project Quality Review </t>
  </si>
  <si>
    <t>Project Name:</t>
  </si>
  <si>
    <t>Project Quality Reviewer:</t>
  </si>
  <si>
    <t>Review Date:</t>
  </si>
  <si>
    <t>&lt;dd/mm/yyyy&gt;</t>
  </si>
  <si>
    <t>Overall Score:</t>
  </si>
  <si>
    <t>Overall Project Quality Assessment</t>
  </si>
  <si>
    <t>Area</t>
  </si>
  <si>
    <t>% of Quality Compliance</t>
  </si>
  <si>
    <t>Score</t>
  </si>
  <si>
    <t>Included?</t>
  </si>
  <si>
    <t xml:space="preserve"> </t>
  </si>
  <si>
    <t>Yes</t>
  </si>
  <si>
    <t>Schedule</t>
  </si>
  <si>
    <t>Cost</t>
  </si>
  <si>
    <t xml:space="preserve">Quality </t>
  </si>
  <si>
    <t xml:space="preserve">Risk </t>
  </si>
  <si>
    <t>Issues &amp; Decisions</t>
  </si>
  <si>
    <t>Communication</t>
  </si>
  <si>
    <t xml:space="preserve">Project Organisation </t>
  </si>
  <si>
    <t>Scoring Legend:</t>
  </si>
  <si>
    <t>"No answer: nothing done.</t>
  </si>
  <si>
    <t>"Yes, Partially" answer: some work done, but not to the required/expected level.</t>
  </si>
  <si>
    <t>"Yes" answer. Meets requirements and expectations as per PM2 methodology.</t>
  </si>
  <si>
    <t>1 to 10</t>
  </si>
  <si>
    <t>The questions started by "How well…?" should be answered by scoring the related activity from 1 to 10, meaning that 1 is "very poor", 5 is "average" (requirements are met) and 10 is "excellent" (material that can be referenced).</t>
  </si>
  <si>
    <t>N/A</t>
  </si>
  <si>
    <t>This check is not applicable to this project.</t>
  </si>
  <si>
    <t>Overall Assessment Key:</t>
  </si>
  <si>
    <t xml:space="preserve"> Critical /significant issues or major process non-compliance.</t>
  </si>
  <si>
    <t xml:space="preserve"> Unless immediate action is taken, project may become red.</t>
  </si>
  <si>
    <t xml:space="preserve">  No significant non-compliance foreseeable at this time.</t>
  </si>
  <si>
    <t>No</t>
  </si>
  <si>
    <t>&lt;This table should be used for documenting findings and recommendations on quality assurance and control activities. Note that the Project Core Team (PCT) should contribute to define the action plan and the Project Quality Reviewers should validate whether the plan is adequate to resolve the identified findings.&gt;</t>
  </si>
  <si>
    <t>ID</t>
  </si>
  <si>
    <t xml:space="preserve">  Findings</t>
  </si>
  <si>
    <t>Impact</t>
  </si>
  <si>
    <t xml:space="preserve">  Recommendation</t>
  </si>
  <si>
    <r>
      <t xml:space="preserve">Action Details
</t>
    </r>
    <r>
      <rPr>
        <sz val="10"/>
        <rFont val="Calibri"/>
        <family val="2"/>
        <scheme val="minor"/>
      </rPr>
      <t>(effort &amp;  responsible)</t>
    </r>
  </si>
  <si>
    <t>Answer</t>
  </si>
  <si>
    <t>Comments</t>
  </si>
  <si>
    <t xml:space="preserve"> Scope Initiating</t>
  </si>
  <si>
    <t>Are requestor needs clearly documented (description of the need, who is requesting and the justification / priority)?</t>
  </si>
  <si>
    <t>&lt;Add here the justification for the answer given.&gt;</t>
  </si>
  <si>
    <t>Is the scope description explicitly describing the outputs that will be IN and OUT of project scope?</t>
  </si>
  <si>
    <t>Yes, Partially</t>
  </si>
  <si>
    <t xml:space="preserve">Is there a formal Scope Statement? </t>
  </si>
  <si>
    <t xml:space="preserve">Are the requestor needs mapped to features/deliverables? </t>
  </si>
  <si>
    <t>Are all deliverables clearly identified?</t>
  </si>
  <si>
    <t xml:space="preserve">Were the requestor and provider side involved in the description of project scope and deliverables? </t>
  </si>
  <si>
    <t>How well are deliverables descriptions documented?</t>
  </si>
  <si>
    <t>Are project success criteria clearly identified?</t>
  </si>
  <si>
    <t>Can project success criteria be easily measured?</t>
  </si>
  <si>
    <t>Has the Project Owner approved the Project Charter?</t>
  </si>
  <si>
    <t xml:space="preserve">Are assumptions and constraints documented? </t>
  </si>
  <si>
    <t>Have project dependencies been identified and documented?</t>
  </si>
  <si>
    <t>Are acceptance criteria documented?</t>
  </si>
  <si>
    <t>Scope Planning</t>
  </si>
  <si>
    <t xml:space="preserve">Can the project deliverables be easily tracked from the Project Charter to the Project Work Plan (WBS)? </t>
  </si>
  <si>
    <t>Has the project scope been clearly understood and agreed by the key stakeholders in the Planning Kick-off meeting?</t>
  </si>
  <si>
    <t>Is the granularity of the WBS appropriate in regards to the project length/complexity?</t>
  </si>
  <si>
    <t>Is the PM comfortable with the WBS?</t>
  </si>
  <si>
    <t>Scope Change Control</t>
  </si>
  <si>
    <t xml:space="preserve">Is a documented change management process in place? </t>
  </si>
  <si>
    <t xml:space="preserve">Is a Project Change Management Plan documented? </t>
  </si>
  <si>
    <t xml:space="preserve">Is a Change Log maintained? </t>
  </si>
  <si>
    <t>Is the Change Log reviewed regularly e.g. weekly?</t>
  </si>
  <si>
    <t xml:space="preserve">Are Change Control Meetings in place? </t>
  </si>
  <si>
    <t xml:space="preserve">Is an escalation procedure for project changes documented and being followed? </t>
  </si>
  <si>
    <t>Were all scope changes approved by the Project Owner/Project Steering Committee?</t>
  </si>
  <si>
    <t>Activity Definition</t>
  </si>
  <si>
    <t>Is there a Project Work Plan (WBS+effort &amp; cost estimations+project schedule)?</t>
  </si>
  <si>
    <t>Is there a consolidated schedule (normally an MS Project Plan)?</t>
  </si>
  <si>
    <t>Can you link the activities back to WBS?</t>
  </si>
  <si>
    <t xml:space="preserve">Is the level of detail (granularity) of the schedule appropriate? </t>
  </si>
  <si>
    <t>Are relevant business implementation related activities on the schedule?</t>
  </si>
  <si>
    <t>Are relevant project management activities on the schedule?</t>
  </si>
  <si>
    <t>Do tasks / activities have documented start and end events?</t>
  </si>
  <si>
    <t>Does all work activities have a measurable output?</t>
  </si>
  <si>
    <t>Were external dependencies accounted for?</t>
  </si>
  <si>
    <t>Activity Sequencing</t>
  </si>
  <si>
    <t>Is a "HIGH LEVEL" Critical Path defined for the overall Project?</t>
  </si>
  <si>
    <t>Is the Critical Path defined for each deliverable (iteration/sprint for Agile IT project) as you initiated them?</t>
  </si>
  <si>
    <t>Is the Critical Path defined after consultation of the Project Core Team?</t>
  </si>
  <si>
    <t>Activity Duration Estimation</t>
  </si>
  <si>
    <t>Were the estimations accurate until this moment?</t>
  </si>
  <si>
    <t>Are estimations created by the team members who will implement the activities?</t>
  </si>
  <si>
    <t>Was there a peer review of estimates? - By whom?</t>
  </si>
  <si>
    <t>Was reference made (for estimating) to any previous similar project or previous phase of the project? - Which ones?</t>
  </si>
  <si>
    <t>Schedule Development</t>
  </si>
  <si>
    <t>Was the schedule baselined?</t>
  </si>
  <si>
    <t>Was the schedule baseline approved (e.g. PSC)?</t>
  </si>
  <si>
    <t>If re-baselined, was it done following the change management process?</t>
  </si>
  <si>
    <t>Schedule Control</t>
  </si>
  <si>
    <t xml:space="preserve">Are tasks status / % of completion being tracked and documented? </t>
  </si>
  <si>
    <t>Is the schedule (with iteration/sprint plan for Agile IT project) regularly updated with actual velocity?</t>
  </si>
  <si>
    <t>Is project on track regarding schedule (with iteration/sprint plan for Agile IT project)?</t>
  </si>
  <si>
    <t xml:space="preserve">Is the schedule reviewed regularly to consider project changes? </t>
  </si>
  <si>
    <t xml:space="preserve">Is the critical path reviewed regularly? </t>
  </si>
  <si>
    <t xml:space="preserve">Are resources allocation checked weekly? </t>
  </si>
  <si>
    <t>Are all the resources with the right amount of work (not over-allocated)?</t>
  </si>
  <si>
    <t>Are internal and/or subcontractor resources delivering results per plan?</t>
  </si>
  <si>
    <t>Are there regular reviews with internal and/or subcontractor resources?</t>
  </si>
  <si>
    <t>Are project management processes being used with internal and subcontractor resources?</t>
  </si>
  <si>
    <t>Resource Planning</t>
  </si>
  <si>
    <t>Is there a Resource Plan?</t>
  </si>
  <si>
    <t>Is the Resource Plan including all types of resources, including training needs?</t>
  </si>
  <si>
    <t xml:space="preserve">Can the Resource Plan be linked back to the WBS and schedule? </t>
  </si>
  <si>
    <t>Cost Estimating</t>
  </si>
  <si>
    <t>Was the current provider team involved in estimating?</t>
  </si>
  <si>
    <t>Are subcontract commitments (deliverables and effort) written?</t>
  </si>
  <si>
    <t>Are all project costs identified, including from requestor and provider side?</t>
  </si>
  <si>
    <t>Was the WBS used to help cost estimating?</t>
  </si>
  <si>
    <t>Are project management effort considered in project estimations?</t>
  </si>
  <si>
    <t>Was the cost of Risk identified?</t>
  </si>
  <si>
    <t>Cost budgeting</t>
  </si>
  <si>
    <t>Has the budget been approved?</t>
  </si>
  <si>
    <t>Has an appropriate payment schedule been defined?</t>
  </si>
  <si>
    <t>Are there Purchase Orders (PO) for all authorized purchases and expenses?</t>
  </si>
  <si>
    <t>Cost control</t>
  </si>
  <si>
    <t>Are costs being actively managed?</t>
  </si>
  <si>
    <t>Is the "percentage completed" (based on duration) accurate?</t>
  </si>
  <si>
    <t>Quality</t>
  </si>
  <si>
    <t>Quality Planning</t>
  </si>
  <si>
    <t>How well is the PM² methodology being used?</t>
  </si>
  <si>
    <t>How well are the PM² templates being used?</t>
  </si>
  <si>
    <t>Is the Quality Management Plan understood by all?</t>
  </si>
  <si>
    <t>Have quality characteristics been established for the project?</t>
  </si>
  <si>
    <t>Is there a Quality Management Plan in place?</t>
  </si>
  <si>
    <t>Was the Quality Management Plan approved by the PSC?</t>
  </si>
  <si>
    <t>Is there a Deliverables Acceptance Management Plan?</t>
  </si>
  <si>
    <t>Is there an acceptance test plan in place?</t>
  </si>
  <si>
    <t>Do all deliverables have acceptance criteria?</t>
  </si>
  <si>
    <t>Is the acceptance test plan approved by the requestor?</t>
  </si>
  <si>
    <t>Is a configuration management procedure in place (documented and implemented)?</t>
  </si>
  <si>
    <t xml:space="preserve"> Quality Assurance</t>
  </si>
  <si>
    <t>Is the configuration management procedure being executed?</t>
  </si>
  <si>
    <t>Is a project repository being maintained?</t>
  </si>
  <si>
    <t xml:space="preserve">Is the project repository up to date? </t>
  </si>
  <si>
    <t>Is the project considering a Project Quality Assurance (PQA) team/person?</t>
  </si>
  <si>
    <t>Is quality being measured independently?</t>
  </si>
  <si>
    <t>Are deliverables meeting their acceptance criteria?</t>
  </si>
  <si>
    <t>When completed, have deliverables been accepted &amp; signed-off?</t>
  </si>
  <si>
    <t>Were the previous review recommendations implemented?</t>
  </si>
  <si>
    <t>Was a deliverables peer review conducted?</t>
  </si>
  <si>
    <t>Were all project artefacts reviewed before sent to the requestor for approval?</t>
  </si>
  <si>
    <t>Are project plans regularly reviewed with the requestor?</t>
  </si>
  <si>
    <t>Have project/milestones/phase-exit reviews been performed with the requestor?</t>
  </si>
  <si>
    <t>Are test specifications and test cases documented?</t>
  </si>
  <si>
    <t>Will testing verify that all deliverables meet acceptance criteria?</t>
  </si>
  <si>
    <t>Quality Control</t>
  </si>
  <si>
    <t>Are quality control activities taking place?</t>
  </si>
  <si>
    <t>Have corrective actions been taken when required?</t>
  </si>
  <si>
    <t xml:space="preserve">Are project quality reviews following the planned frequency and activities?  </t>
  </si>
  <si>
    <t>Are security &amp; business continuity activities performed?</t>
  </si>
  <si>
    <t>Is there a project configuration log?</t>
  </si>
  <si>
    <t>Risk Identification</t>
  </si>
  <si>
    <t>Is there a Risk Management Plan?</t>
  </si>
  <si>
    <t>Were risks identified for this project?</t>
  </si>
  <si>
    <t>Is a Risk Log being used in the project?</t>
  </si>
  <si>
    <t>Are requestor side and provider side involved in risk identification, including the PCT?</t>
  </si>
  <si>
    <t>Are the identified risks belonging to more than one risk category?</t>
  </si>
  <si>
    <t>Risk Assessment</t>
  </si>
  <si>
    <t>Were risks quantified in terms of their risk level (likelihood &amp; impact)?</t>
  </si>
  <si>
    <t>Is risk assessment data accurate?</t>
  </si>
  <si>
    <t>Is the risk impact on project budget assessed?</t>
  </si>
  <si>
    <t>Were all the risks approved as defined in the escalation procedure?</t>
  </si>
  <si>
    <t>Were all the high and very risks (risk level &gt; 15) approved by the Project Steering Committee?</t>
  </si>
  <si>
    <t>Do you have a plan how to fund the risk actions?</t>
  </si>
  <si>
    <t>Risk Response Development</t>
  </si>
  <si>
    <t>Are all high and very high risks avoided or immediately reduced?</t>
  </si>
  <si>
    <t>Are risk response strategies selected for each approved risk?</t>
  </si>
  <si>
    <t>Are contingency plans defined for accepted risks?</t>
  </si>
  <si>
    <t>Are the actions related to the risk response strategies incorporated in the Project Work Plan?</t>
  </si>
  <si>
    <t>Risk Monitor &amp; Control</t>
  </si>
  <si>
    <t>Is the Risk Log frequently revisited (at least weekly)?</t>
  </si>
  <si>
    <t xml:space="preserve">Are risks discussed in Project Follow-up Meetings? </t>
  </si>
  <si>
    <t xml:space="preserve">Are risks discussed in Project Core Team Meetings? </t>
  </si>
  <si>
    <t xml:space="preserve">Are risks discussed in Project Review Meetings? </t>
  </si>
  <si>
    <t xml:space="preserve">Are risks discussed in Project Steering Committee Meetings? </t>
  </si>
  <si>
    <t>Are risks reviewed regularly (identification of new risks, assessment of the risk level and effectiveness of implemented actions)?</t>
  </si>
  <si>
    <t>Is the risk log reviewed when changes are approved?</t>
  </si>
  <si>
    <t>Are risk mitigation plans being carried out?</t>
  </si>
  <si>
    <t xml:space="preserve"> Issue Identification and Description</t>
  </si>
  <si>
    <t>Is an issue management process in place?</t>
  </si>
  <si>
    <t>Is there a Issue Management Plan?</t>
  </si>
  <si>
    <t>Is a Issue Log being used in the project?</t>
  </si>
  <si>
    <t>Is requestor side and provider side involved in issue identification?</t>
  </si>
  <si>
    <t>Is a Decision Log being used in the project?</t>
  </si>
  <si>
    <t>Issue Assessment and Action Description</t>
  </si>
  <si>
    <t>Are issues assessed in terms of urgency, impact and size?</t>
  </si>
  <si>
    <t>Is issue assessment data accurate?</t>
  </si>
  <si>
    <t>Is the effort of the issue-related action properly assessed?</t>
  </si>
  <si>
    <t>Are actions selected for each issue?</t>
  </si>
  <si>
    <t>Is a escalation procedure clearly defined for issues (based on urgency, impact and size)?</t>
  </si>
  <si>
    <t>Are issue owners assigned to actions?</t>
  </si>
  <si>
    <t>Are decisions following the defined escalation procedures for issues, risks and changes?</t>
  </si>
  <si>
    <t xml:space="preserve"> Issue Monitor &amp; Control</t>
  </si>
  <si>
    <t>Is the Issue Log reviewed at appropriate intervals?</t>
  </si>
  <si>
    <t>How well is issues status monitored &amp; reported?</t>
  </si>
  <si>
    <t>Is the team closing issues in suitable time?</t>
  </si>
  <si>
    <t>Is there any follow-up done on late items?</t>
  </si>
  <si>
    <t>Communications Planning</t>
  </si>
  <si>
    <t>Is there a project contacts list (stakeholder matrix)?</t>
  </si>
  <si>
    <t xml:space="preserve">Does a Communications Management Plan exist? </t>
  </si>
  <si>
    <t>Are the expected project meetings and reports documented?</t>
  </si>
  <si>
    <t>Is the Communications Management Plan including all stakeholders?</t>
  </si>
  <si>
    <t>Are the main stakeholders comfortable with the communication plan?</t>
  </si>
  <si>
    <t>Information Distribution</t>
  </si>
  <si>
    <t>Was an internal kick-off meeting conducted?</t>
  </si>
  <si>
    <t>Is project status communicated to project stakeholders, including PCT according to communication plan?</t>
  </si>
  <si>
    <t xml:space="preserve">Are Project Follow-up Meetings happening regularly? </t>
  </si>
  <si>
    <t>Are remote teams kept "in the loop" if applicable?</t>
  </si>
  <si>
    <t>Are there regular Project Core Team meetings?</t>
  </si>
  <si>
    <t>Was an external kick-off meeting conducted?</t>
  </si>
  <si>
    <t>Are the management/steering committee meetings happening as planned?</t>
  </si>
  <si>
    <t>Performance Reporting</t>
  </si>
  <si>
    <t>Are meeting minutes published after meetings?</t>
  </si>
  <si>
    <t>Do meetings and reports follow the planned frequency?</t>
  </si>
  <si>
    <t>Are the communication items (reports, meetings, others) customized for the intended audience (stakeholders)?</t>
  </si>
  <si>
    <t xml:space="preserve">Escalation Management </t>
  </si>
  <si>
    <t>Is a documented escalation process in place &amp; understood?</t>
  </si>
  <si>
    <t>Is it being used effectively?</t>
  </si>
  <si>
    <t>Were escalation results been satisfactory(if any)?</t>
  </si>
  <si>
    <t>Project Organisation</t>
  </si>
  <si>
    <t>Organization &amp; Planning</t>
  </si>
  <si>
    <t>Are project roles &amp; responsibilities defined and documented?</t>
  </si>
  <si>
    <t>Is there a Project Organization chart with all interfaces?</t>
  </si>
  <si>
    <t>Is a Project Steering Committee in place?</t>
  </si>
  <si>
    <t xml:space="preserve">Are subcontracting resources properly used (if applicable)? </t>
  </si>
  <si>
    <t>Does the team (PCT) have got the technical ability to get work done?</t>
  </si>
  <si>
    <t>Are there sufficient and appropriate resources to meet requirements?</t>
  </si>
  <si>
    <t>Staff Acquisition</t>
  </si>
  <si>
    <t>Were subcontracting members properly screened / selected?</t>
  </si>
  <si>
    <t>Was an approved resourcing mechanism/agreement used?</t>
  </si>
  <si>
    <t>Are evaluation criteria defined for project staff / subcontractors?</t>
  </si>
  <si>
    <t>Team Development</t>
  </si>
  <si>
    <t>Is the level of cooperation between off-site &amp; on-site teams satisfactory for the PM?</t>
  </si>
  <si>
    <t>Were teamwork issues  handled correctly?</t>
  </si>
  <si>
    <t>How satisfied are the team members with the project?</t>
  </si>
  <si>
    <t>Description of Issue</t>
  </si>
  <si>
    <t>Raised by</t>
  </si>
  <si>
    <t>Version</t>
  </si>
  <si>
    <t>Correction Details</t>
  </si>
  <si>
    <t>Corrected By</t>
  </si>
  <si>
    <t>The problem isn't with setting NA for one item, it's with setting NA for all items within an area. Try setting NA for each of 1.1.1, 1.1.2, 1.1.3 and 1.1.4 - you'll get the error in the total for 1.1 Scope Initiation and an error in the Category Total for</t>
  </si>
  <si>
    <t>David Greeen</t>
  </si>
  <si>
    <t>Issue 1.0</t>
  </si>
  <si>
    <t>Corrected bugs raised</t>
  </si>
  <si>
    <t>Carmelo Costa</t>
  </si>
  <si>
    <t>Add NA in the pulldown list as a way of indicating not applicable.</t>
  </si>
  <si>
    <t>Issue 1.0a</t>
  </si>
  <si>
    <t>Included Suggestion</t>
  </si>
  <si>
    <t>Automatically generate category assessment (Red/Yellow/Green) but allow reviewer to override.</t>
  </si>
  <si>
    <t>Move Area Selection to First Sheet, Corrected Header and Footer page settings and other improvements.</t>
  </si>
  <si>
    <t>Terry Ash</t>
  </si>
  <si>
    <t>Issue 1.2</t>
  </si>
  <si>
    <t>Add Terms and Abbreviations Sheet</t>
  </si>
  <si>
    <t>Eiichi Nakamura</t>
  </si>
  <si>
    <t>DIALOGOS</t>
  </si>
  <si>
    <t>Project Leader:</t>
  </si>
  <si>
    <t>Leading partner for this WP:</t>
  </si>
  <si>
    <t>Objectives</t>
  </si>
  <si>
    <t>Objectives Management</t>
  </si>
  <si>
    <t>AUTH</t>
  </si>
  <si>
    <t>AUTH and MDAT S.A.</t>
  </si>
  <si>
    <t>Regular meetings and updates</t>
  </si>
  <si>
    <t>Yes, constantly done and updated.</t>
  </si>
  <si>
    <t>Agreed from the very beginning of the task.</t>
  </si>
  <si>
    <t>Every single step in the task was agreed.</t>
  </si>
  <si>
    <t>Deliverable descriptions are constantly documented.</t>
  </si>
  <si>
    <t>Numerical indicators were given and inclusion/exclusion criteria as well.</t>
  </si>
  <si>
    <t>Yes, project success criteria can be measured by response to dissemination strategies.</t>
  </si>
  <si>
    <t>From the very beginning and then with constant updates.</t>
  </si>
  <si>
    <t>There were none</t>
  </si>
  <si>
    <t>All steps and updates were constantly tracked in the general WBS and Project Charter/Activity Plan.</t>
  </si>
  <si>
    <t>Q&amp;A Times and individual meetings were organised also after the kick-off meeting.</t>
  </si>
  <si>
    <t>Adequate WBS (micro-tasks).</t>
  </si>
  <si>
    <t>Constant interchange and discussion for any issues.</t>
  </si>
  <si>
    <t>Agreed within the SC and then documented to all partners.</t>
  </si>
  <si>
    <t xml:space="preserve"> Agreed within the SC and then documented to all partners.</t>
  </si>
  <si>
    <t>Constantly updated.</t>
  </si>
  <si>
    <t>Change control meetings were held ad hoc and upon request.</t>
  </si>
  <si>
    <t xml:space="preserve"> By the SC and the work package leader</t>
  </si>
  <si>
    <t>We are not relyinh on subcontractors, but only on internal resources.</t>
  </si>
  <si>
    <t>Each National Team has organised its own Resource Plan and the general Resource Plan has been indicated in the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</si>
</sst>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_)"/>
    <numFmt numFmtId="165" formatCode="0_)"/>
  </numFmts>
  <fonts count="28" x14ac:knownFonts="1">
    <font>
      <sz val="10"/>
      <name val="Arial"/>
    </font>
    <font>
      <sz val="11"/>
      <color theme="1"/>
      <name val="Calibri"/>
      <family val="2"/>
      <scheme val="minor"/>
    </font>
    <font>
      <sz val="10"/>
      <name val="Arial"/>
      <family val="2"/>
    </font>
    <font>
      <sz val="9"/>
      <name val="Arial"/>
      <family val="2"/>
    </font>
    <font>
      <b/>
      <sz val="10"/>
      <name val="Arial"/>
      <family val="2"/>
    </font>
    <font>
      <sz val="10"/>
      <color indexed="81"/>
      <name val="Calibri"/>
      <family val="2"/>
      <scheme val="minor"/>
    </font>
    <font>
      <b/>
      <sz val="10"/>
      <color indexed="81"/>
      <name val="Calibri"/>
      <family val="2"/>
      <scheme val="minor"/>
    </font>
    <font>
      <sz val="10"/>
      <name val="Calibri"/>
      <family val="2"/>
      <scheme val="minor"/>
    </font>
    <font>
      <sz val="10"/>
      <color indexed="12"/>
      <name val="Calibri"/>
      <family val="2"/>
      <scheme val="minor"/>
    </font>
    <font>
      <b/>
      <u/>
      <sz val="14"/>
      <color indexed="50"/>
      <name val="Calibri"/>
      <family val="2"/>
      <scheme val="minor"/>
    </font>
    <font>
      <b/>
      <sz val="10"/>
      <name val="Calibri"/>
      <family val="2"/>
      <scheme val="minor"/>
    </font>
    <font>
      <sz val="12"/>
      <name val="Calibri"/>
      <family val="2"/>
      <scheme val="minor"/>
    </font>
    <font>
      <b/>
      <sz val="12"/>
      <name val="Calibri"/>
      <family val="2"/>
      <scheme val="minor"/>
    </font>
    <font>
      <i/>
      <sz val="10"/>
      <name val="Calibri"/>
      <family val="2"/>
      <scheme val="minor"/>
    </font>
    <font>
      <sz val="12"/>
      <color rgb="FFFF0000"/>
      <name val="Calibri"/>
      <family val="2"/>
      <scheme val="minor"/>
    </font>
    <font>
      <b/>
      <sz val="14"/>
      <name val="Calibri"/>
      <family val="2"/>
      <scheme val="minor"/>
    </font>
    <font>
      <sz val="10"/>
      <color theme="9" tint="-0.499984740745262"/>
      <name val="Calibri"/>
      <family val="2"/>
      <scheme val="minor"/>
    </font>
    <font>
      <sz val="11"/>
      <name val="Calibri"/>
      <family val="2"/>
      <scheme val="minor"/>
    </font>
    <font>
      <b/>
      <sz val="11"/>
      <name val="Calibri"/>
      <family val="2"/>
      <scheme val="minor"/>
    </font>
    <font>
      <i/>
      <sz val="10"/>
      <color rgb="FF1B6FB5"/>
      <name val="Calibri"/>
      <family val="2"/>
      <scheme val="minor"/>
    </font>
    <font>
      <sz val="10"/>
      <name val="Arial"/>
      <family val="2"/>
    </font>
    <font>
      <b/>
      <sz val="20"/>
      <color indexed="9"/>
      <name val="Calibri"/>
      <family val="2"/>
      <scheme val="minor"/>
    </font>
    <font>
      <b/>
      <sz val="20"/>
      <name val="Calibri"/>
      <family val="2"/>
      <scheme val="minor"/>
    </font>
    <font>
      <b/>
      <i/>
      <sz val="18"/>
      <name val="Calibri"/>
      <family val="2"/>
      <scheme val="minor"/>
    </font>
    <font>
      <b/>
      <sz val="24"/>
      <color indexed="12"/>
      <name val="Calibri"/>
      <family val="2"/>
      <scheme val="minor"/>
    </font>
    <font>
      <sz val="12"/>
      <color theme="9" tint="-0.499984740745262"/>
      <name val="Calibri"/>
      <family val="2"/>
      <scheme val="minor"/>
    </font>
    <font>
      <b/>
      <i/>
      <sz val="26"/>
      <name val="Calibri"/>
      <family val="2"/>
      <scheme val="minor"/>
    </font>
    <font>
      <sz val="10"/>
      <color theme="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rgb="FF43CEFF"/>
        <bgColor indexed="64"/>
      </patternFill>
    </fill>
    <fill>
      <patternFill patternType="solid">
        <fgColor theme="0" tint="-4.9989318521683403E-2"/>
        <bgColor indexed="64"/>
      </patternFill>
    </fill>
    <fill>
      <patternFill patternType="solid">
        <fgColor theme="0" tint="-0.14999847407452621"/>
        <bgColor indexed="64"/>
      </patternFill>
    </fill>
  </fills>
  <borders count="7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hair">
        <color indexed="64"/>
      </right>
      <top/>
      <bottom style="hair">
        <color indexed="64"/>
      </bottom>
      <diagonal/>
    </border>
  </borders>
  <cellStyleXfs count="4">
    <xf numFmtId="0" fontId="0" fillId="0" borderId="0"/>
    <xf numFmtId="0" fontId="2" fillId="0" borderId="0"/>
    <xf numFmtId="0" fontId="1" fillId="0" borderId="0"/>
    <xf numFmtId="9" fontId="20" fillId="0" borderId="0" applyFont="0" applyFill="0" applyBorder="0" applyAlignment="0" applyProtection="0"/>
  </cellStyleXfs>
  <cellXfs count="174">
    <xf numFmtId="0" fontId="0" fillId="0" borderId="0" xfId="0"/>
    <xf numFmtId="0" fontId="4" fillId="0" borderId="0" xfId="0" applyFont="1"/>
    <xf numFmtId="0" fontId="3" fillId="0" borderId="0" xfId="0" applyFont="1" applyAlignment="1">
      <alignment wrapText="1"/>
    </xf>
    <xf numFmtId="0" fontId="0" fillId="0" borderId="0" xfId="0" applyAlignment="1">
      <alignment wrapText="1"/>
    </xf>
    <xf numFmtId="0" fontId="11" fillId="0" borderId="0" xfId="1" applyFont="1"/>
    <xf numFmtId="0" fontId="11" fillId="0" borderId="0" xfId="1" applyFont="1" applyAlignment="1">
      <alignment horizontal="center"/>
    </xf>
    <xf numFmtId="0" fontId="11" fillId="2" borderId="0" xfId="1" applyFont="1" applyFill="1"/>
    <xf numFmtId="0" fontId="11" fillId="2" borderId="0" xfId="1" applyFont="1" applyFill="1" applyAlignment="1">
      <alignment horizontal="center"/>
    </xf>
    <xf numFmtId="0" fontId="17" fillId="2" borderId="16" xfId="1" applyFont="1" applyFill="1" applyBorder="1" applyAlignment="1" applyProtection="1">
      <alignment horizontal="left" wrapText="1" indent="1"/>
      <protection locked="0"/>
    </xf>
    <xf numFmtId="0" fontId="17" fillId="2" borderId="19" xfId="1" applyFont="1" applyFill="1" applyBorder="1" applyAlignment="1">
      <alignment horizontal="center" vertical="center" wrapText="1"/>
    </xf>
    <xf numFmtId="0" fontId="17" fillId="2" borderId="14" xfId="1" applyFont="1" applyFill="1" applyBorder="1" applyAlignment="1" applyProtection="1">
      <alignment horizontal="left" wrapText="1" indent="1"/>
      <protection locked="0"/>
    </xf>
    <xf numFmtId="0" fontId="17" fillId="2" borderId="12" xfId="1" applyFont="1" applyFill="1" applyBorder="1" applyAlignment="1">
      <alignment horizontal="center" vertical="center" wrapText="1"/>
    </xf>
    <xf numFmtId="0" fontId="17" fillId="2" borderId="15" xfId="1" applyFont="1" applyFill="1" applyBorder="1" applyAlignment="1" applyProtection="1">
      <alignment horizontal="left" wrapText="1" indent="1"/>
      <protection locked="0"/>
    </xf>
    <xf numFmtId="0" fontId="17" fillId="2" borderId="20" xfId="1" applyFont="1" applyFill="1" applyBorder="1" applyAlignment="1" applyProtection="1">
      <alignment horizontal="left" wrapText="1" indent="1"/>
      <protection locked="0"/>
    </xf>
    <xf numFmtId="0" fontId="17" fillId="2" borderId="18" xfId="1" applyFont="1" applyFill="1" applyBorder="1" applyAlignment="1">
      <alignment horizontal="center" vertical="center" wrapText="1"/>
    </xf>
    <xf numFmtId="0" fontId="7" fillId="2" borderId="0" xfId="0" applyFont="1" applyFill="1"/>
    <xf numFmtId="0" fontId="8" fillId="2" borderId="0" xfId="0" applyFont="1" applyFill="1"/>
    <xf numFmtId="0" fontId="9" fillId="2" borderId="0" xfId="0" applyFont="1" applyFill="1"/>
    <xf numFmtId="164" fontId="7" fillId="2" borderId="0" xfId="0" applyNumberFormat="1" applyFont="1" applyFill="1"/>
    <xf numFmtId="0" fontId="11" fillId="2" borderId="0" xfId="0" applyFont="1" applyFill="1"/>
    <xf numFmtId="0" fontId="12" fillId="2" borderId="0" xfId="0" applyFont="1" applyFill="1"/>
    <xf numFmtId="0" fontId="8" fillId="2" borderId="0" xfId="0" applyFont="1" applyFill="1" applyProtection="1">
      <protection locked="0"/>
    </xf>
    <xf numFmtId="0" fontId="13" fillId="2" borderId="0" xfId="0" applyFont="1" applyFill="1"/>
    <xf numFmtId="0" fontId="8" fillId="2" borderId="8" xfId="0" applyFont="1" applyFill="1" applyBorder="1" applyAlignment="1" applyProtection="1">
      <alignment horizontal="left" vertical="top" wrapText="1"/>
      <protection locked="0"/>
    </xf>
    <xf numFmtId="0" fontId="8" fillId="2" borderId="8" xfId="0" applyFont="1" applyFill="1" applyBorder="1" applyAlignment="1" applyProtection="1">
      <alignment horizontal="center" vertical="top"/>
      <protection locked="0"/>
    </xf>
    <xf numFmtId="0" fontId="8" fillId="2" borderId="1"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top"/>
      <protection locked="0"/>
    </xf>
    <xf numFmtId="0" fontId="19" fillId="2" borderId="0" xfId="0" applyFont="1" applyFill="1" applyAlignment="1" applyProtection="1">
      <alignment vertical="center" wrapText="1"/>
      <protection locked="0"/>
    </xf>
    <xf numFmtId="0" fontId="7" fillId="2" borderId="25" xfId="0" applyFont="1" applyFill="1" applyBorder="1" applyAlignment="1">
      <alignment vertical="center"/>
    </xf>
    <xf numFmtId="0" fontId="12" fillId="2" borderId="27" xfId="0" applyFont="1" applyFill="1" applyBorder="1" applyAlignment="1">
      <alignment horizontal="right" vertical="center"/>
    </xf>
    <xf numFmtId="0" fontId="12" fillId="2" borderId="27" xfId="0" applyFont="1" applyFill="1" applyBorder="1" applyAlignment="1">
      <alignment vertical="center"/>
    </xf>
    <xf numFmtId="0" fontId="11" fillId="2" borderId="27" xfId="0" applyFont="1" applyFill="1" applyBorder="1" applyAlignment="1">
      <alignment vertical="center"/>
    </xf>
    <xf numFmtId="0" fontId="15" fillId="2" borderId="27" xfId="0" applyFont="1" applyFill="1" applyBorder="1" applyAlignment="1">
      <alignment horizontal="right" vertical="center" wrapText="1"/>
    </xf>
    <xf numFmtId="0" fontId="12" fillId="2" borderId="25" xfId="0" applyFont="1" applyFill="1" applyBorder="1"/>
    <xf numFmtId="0" fontId="12" fillId="2" borderId="27" xfId="0" applyFont="1" applyFill="1" applyBorder="1"/>
    <xf numFmtId="165" fontId="11" fillId="2" borderId="31"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left" vertical="top" wrapText="1"/>
      <protection locked="0"/>
    </xf>
    <xf numFmtId="165" fontId="11" fillId="2" borderId="33" xfId="0" applyNumberFormat="1" applyFont="1" applyFill="1" applyBorder="1" applyAlignment="1" applyProtection="1">
      <alignment horizontal="center" vertical="center"/>
      <protection locked="0"/>
    </xf>
    <xf numFmtId="0" fontId="8" fillId="2" borderId="34" xfId="0" applyFont="1" applyFill="1" applyBorder="1" applyAlignment="1" applyProtection="1">
      <alignment horizontal="left" vertical="top" wrapText="1"/>
      <protection locked="0"/>
    </xf>
    <xf numFmtId="165" fontId="11" fillId="2" borderId="35" xfId="0" applyNumberFormat="1" applyFont="1" applyFill="1" applyBorder="1" applyAlignment="1" applyProtection="1">
      <alignment horizontal="center" vertical="center"/>
      <protection locked="0"/>
    </xf>
    <xf numFmtId="0" fontId="8" fillId="2" borderId="36" xfId="0" applyFont="1" applyFill="1" applyBorder="1" applyAlignment="1" applyProtection="1">
      <alignment horizontal="left" vertical="top" wrapText="1"/>
      <protection locked="0"/>
    </xf>
    <xf numFmtId="0" fontId="8" fillId="2" borderId="36" xfId="0" applyFont="1" applyFill="1" applyBorder="1" applyAlignment="1" applyProtection="1">
      <alignment horizontal="center" vertical="top"/>
      <protection locked="0"/>
    </xf>
    <xf numFmtId="0" fontId="8" fillId="2" borderId="37" xfId="0" applyFont="1" applyFill="1" applyBorder="1" applyAlignment="1" applyProtection="1">
      <alignment horizontal="left" vertical="top" wrapText="1"/>
      <protection locked="0"/>
    </xf>
    <xf numFmtId="0" fontId="10" fillId="2" borderId="3"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 xfId="0" applyFont="1" applyFill="1" applyBorder="1" applyAlignment="1">
      <alignment horizontal="center" vertical="center"/>
    </xf>
    <xf numFmtId="0" fontId="7" fillId="2" borderId="39" xfId="0" applyFont="1" applyFill="1" applyBorder="1" applyAlignment="1">
      <alignment vertical="center"/>
    </xf>
    <xf numFmtId="0" fontId="7" fillId="2" borderId="40" xfId="0" applyFont="1" applyFill="1" applyBorder="1" applyAlignment="1">
      <alignment vertical="center"/>
    </xf>
    <xf numFmtId="0" fontId="11" fillId="2" borderId="9" xfId="1" applyFont="1" applyFill="1" applyBorder="1"/>
    <xf numFmtId="0" fontId="11" fillId="2" borderId="10" xfId="1" applyFont="1" applyFill="1" applyBorder="1"/>
    <xf numFmtId="0" fontId="11" fillId="2" borderId="11" xfId="1" applyFont="1" applyFill="1" applyBorder="1"/>
    <xf numFmtId="0" fontId="17" fillId="2" borderId="30" xfId="0" applyFont="1" applyFill="1" applyBorder="1" applyAlignment="1">
      <alignment horizontal="center" vertical="center" wrapText="1"/>
    </xf>
    <xf numFmtId="0" fontId="19" fillId="2" borderId="17" xfId="0" applyFont="1" applyFill="1" applyBorder="1" applyAlignment="1" applyProtection="1">
      <alignment horizontal="left" wrapText="1" indent="1"/>
      <protection locked="0"/>
    </xf>
    <xf numFmtId="0" fontId="18" fillId="2" borderId="10" xfId="0" applyFont="1" applyFill="1" applyBorder="1" applyAlignment="1">
      <alignment horizontal="center" vertical="center"/>
    </xf>
    <xf numFmtId="0" fontId="15" fillId="3" borderId="9" xfId="1" applyFont="1" applyFill="1" applyBorder="1" applyAlignment="1">
      <alignment vertical="center"/>
    </xf>
    <xf numFmtId="0" fontId="15" fillId="3" borderId="10" xfId="1" applyFont="1" applyFill="1" applyBorder="1" applyAlignment="1">
      <alignment vertical="center"/>
    </xf>
    <xf numFmtId="0" fontId="15" fillId="3" borderId="11" xfId="1" applyFont="1" applyFill="1" applyBorder="1" applyAlignment="1">
      <alignment vertical="center"/>
    </xf>
    <xf numFmtId="0" fontId="15" fillId="3" borderId="9" xfId="1" applyFont="1" applyFill="1" applyBorder="1" applyAlignment="1">
      <alignment horizontal="left"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15" fillId="3" borderId="23" xfId="1" applyFont="1" applyFill="1" applyBorder="1" applyAlignment="1">
      <alignment vertical="center"/>
    </xf>
    <xf numFmtId="0" fontId="15" fillId="3" borderId="13" xfId="1" applyFont="1" applyFill="1" applyBorder="1" applyAlignment="1">
      <alignment vertical="center"/>
    </xf>
    <xf numFmtId="0" fontId="15" fillId="3" borderId="24" xfId="1" applyFont="1" applyFill="1" applyBorder="1" applyAlignment="1">
      <alignment vertical="center" wrapText="1"/>
    </xf>
    <xf numFmtId="0" fontId="12" fillId="4" borderId="9" xfId="1" applyFont="1" applyFill="1" applyBorder="1" applyAlignment="1">
      <alignment horizontal="center" vertical="center"/>
    </xf>
    <xf numFmtId="0" fontId="12" fillId="4" borderId="10" xfId="1" applyFont="1" applyFill="1" applyBorder="1" applyAlignment="1">
      <alignment horizontal="center" vertical="center"/>
    </xf>
    <xf numFmtId="0" fontId="12" fillId="4" borderId="11" xfId="1" applyFont="1" applyFill="1" applyBorder="1" applyAlignment="1">
      <alignment horizontal="center" vertical="center"/>
    </xf>
    <xf numFmtId="0" fontId="12" fillId="5" borderId="9" xfId="1" quotePrefix="1" applyFont="1" applyFill="1" applyBorder="1" applyAlignment="1">
      <alignment horizontal="center" vertical="center"/>
    </xf>
    <xf numFmtId="0" fontId="12" fillId="5" borderId="10" xfId="1" quotePrefix="1" applyFont="1" applyFill="1" applyBorder="1" applyAlignment="1">
      <alignment horizontal="right" vertical="center"/>
    </xf>
    <xf numFmtId="0" fontId="12" fillId="5" borderId="10" xfId="1" quotePrefix="1" applyFont="1" applyFill="1" applyBorder="1" applyAlignment="1">
      <alignment horizontal="center" vertical="center" wrapText="1"/>
    </xf>
    <xf numFmtId="9" fontId="12" fillId="5" borderId="10" xfId="3" quotePrefix="1" applyFont="1" applyFill="1" applyBorder="1" applyAlignment="1">
      <alignment horizontal="center" vertical="center"/>
    </xf>
    <xf numFmtId="0" fontId="12" fillId="5" borderId="11" xfId="1" applyFont="1" applyFill="1" applyBorder="1" applyAlignment="1">
      <alignment horizontal="center" vertical="center"/>
    </xf>
    <xf numFmtId="0" fontId="18" fillId="2" borderId="26" xfId="1" applyFont="1" applyFill="1" applyBorder="1" applyAlignment="1" applyProtection="1">
      <alignment horizontal="center" vertical="center" wrapText="1"/>
      <protection locked="0"/>
    </xf>
    <xf numFmtId="0" fontId="18" fillId="2" borderId="28" xfId="1" applyFont="1" applyFill="1" applyBorder="1" applyAlignment="1" applyProtection="1">
      <alignment horizontal="center" vertical="center" wrapText="1"/>
      <protection locked="0"/>
    </xf>
    <xf numFmtId="0" fontId="18" fillId="2" borderId="30" xfId="1" applyFont="1" applyFill="1" applyBorder="1" applyAlignment="1" applyProtection="1">
      <alignment horizontal="center" vertical="center" wrapText="1"/>
      <protection locked="0"/>
    </xf>
    <xf numFmtId="0" fontId="17" fillId="2" borderId="10" xfId="1" applyFont="1" applyFill="1" applyBorder="1" applyAlignment="1">
      <alignment horizontal="center" vertical="center"/>
    </xf>
    <xf numFmtId="9" fontId="15" fillId="3" borderId="10" xfId="3" applyFont="1" applyFill="1" applyBorder="1" applyAlignment="1" applyProtection="1">
      <alignment horizontal="center" vertical="center" wrapText="1"/>
      <protection locked="0"/>
    </xf>
    <xf numFmtId="0" fontId="15" fillId="3" borderId="10" xfId="1" applyFont="1" applyFill="1" applyBorder="1" applyAlignment="1">
      <alignment horizontal="right" vertical="center" wrapText="1"/>
    </xf>
    <xf numFmtId="9" fontId="23" fillId="3" borderId="11" xfId="1" quotePrefix="1" applyNumberFormat="1" applyFont="1" applyFill="1" applyBorder="1" applyAlignment="1">
      <alignment horizontal="center" vertical="center"/>
    </xf>
    <xf numFmtId="0" fontId="12" fillId="4" borderId="10" xfId="1" quotePrefix="1" applyFont="1" applyFill="1" applyBorder="1" applyAlignment="1">
      <alignment horizontal="center" vertical="center"/>
    </xf>
    <xf numFmtId="0" fontId="18" fillId="2" borderId="57" xfId="1" applyFont="1" applyFill="1" applyBorder="1" applyAlignment="1" applyProtection="1">
      <alignment horizontal="center" vertical="center" wrapText="1"/>
      <protection locked="0"/>
    </xf>
    <xf numFmtId="0" fontId="18" fillId="2" borderId="58" xfId="1" applyFont="1" applyFill="1" applyBorder="1" applyAlignment="1" applyProtection="1">
      <alignment horizontal="center" vertical="center" wrapText="1"/>
      <protection locked="0"/>
    </xf>
    <xf numFmtId="0" fontId="18" fillId="2" borderId="59" xfId="1" applyFont="1" applyFill="1" applyBorder="1" applyAlignment="1" applyProtection="1">
      <alignment horizontal="center" vertical="center" wrapText="1"/>
      <protection locked="0"/>
    </xf>
    <xf numFmtId="0" fontId="17" fillId="2" borderId="25"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7" fillId="2" borderId="27" xfId="0" applyFont="1" applyFill="1" applyBorder="1" applyAlignment="1" applyProtection="1">
      <alignment horizontal="left" vertical="center" wrapText="1"/>
      <protection locked="0"/>
    </xf>
    <xf numFmtId="0" fontId="17" fillId="2" borderId="14" xfId="1" applyFont="1" applyFill="1" applyBorder="1" applyAlignment="1" applyProtection="1">
      <alignment horizontal="left" vertical="center" wrapText="1"/>
      <protection locked="0"/>
    </xf>
    <xf numFmtId="0" fontId="17" fillId="2" borderId="20" xfId="1" applyFont="1" applyFill="1" applyBorder="1" applyAlignment="1" applyProtection="1">
      <alignment horizontal="left" vertical="center" wrapText="1"/>
      <protection locked="0"/>
    </xf>
    <xf numFmtId="0" fontId="17" fillId="2" borderId="15" xfId="1" applyFont="1" applyFill="1" applyBorder="1" applyAlignment="1" applyProtection="1">
      <alignment horizontal="left" vertical="center" wrapText="1"/>
      <protection locked="0"/>
    </xf>
    <xf numFmtId="0" fontId="17" fillId="2" borderId="50" xfId="0" applyFont="1" applyFill="1" applyBorder="1" applyAlignment="1" applyProtection="1">
      <alignment horizontal="left" vertical="center" wrapText="1"/>
      <protection locked="0"/>
    </xf>
    <xf numFmtId="0" fontId="17" fillId="2" borderId="60" xfId="0" applyFont="1" applyFill="1" applyBorder="1" applyAlignment="1" applyProtection="1">
      <alignment horizontal="left" vertical="center" wrapText="1"/>
      <protection locked="0"/>
    </xf>
    <xf numFmtId="0" fontId="17" fillId="2" borderId="16" xfId="1" applyFont="1" applyFill="1" applyBorder="1" applyAlignment="1" applyProtection="1">
      <alignment horizontal="left" vertical="center" wrapText="1"/>
      <protection locked="0"/>
    </xf>
    <xf numFmtId="0" fontId="11" fillId="2" borderId="10" xfId="1" applyFont="1" applyFill="1" applyBorder="1" applyAlignment="1">
      <alignment vertical="center"/>
    </xf>
    <xf numFmtId="0" fontId="11" fillId="2" borderId="11" xfId="1" applyFont="1" applyFill="1" applyBorder="1" applyAlignment="1">
      <alignment vertical="center"/>
    </xf>
    <xf numFmtId="0" fontId="18" fillId="2" borderId="61" xfId="1" applyFont="1" applyFill="1" applyBorder="1" applyAlignment="1" applyProtection="1">
      <alignment horizontal="center" vertical="center" wrapText="1"/>
      <protection locked="0"/>
    </xf>
    <xf numFmtId="0" fontId="17" fillId="2" borderId="21" xfId="1" applyFont="1" applyFill="1" applyBorder="1" applyAlignment="1" applyProtection="1">
      <alignment horizontal="left" vertical="center" wrapText="1"/>
      <protection locked="0"/>
    </xf>
    <xf numFmtId="0" fontId="17" fillId="2" borderId="29" xfId="2" applyFont="1" applyFill="1" applyBorder="1" applyAlignment="1" applyProtection="1">
      <alignment horizontal="left" wrapText="1"/>
      <protection locked="0"/>
    </xf>
    <xf numFmtId="0" fontId="15" fillId="2" borderId="63" xfId="0" applyFont="1" applyFill="1" applyBorder="1" applyAlignment="1">
      <alignment horizontal="right" vertical="center" wrapText="1"/>
    </xf>
    <xf numFmtId="0" fontId="12" fillId="3" borderId="10" xfId="1" applyFont="1" applyFill="1" applyBorder="1" applyAlignment="1">
      <alignment horizontal="center" vertical="center"/>
    </xf>
    <xf numFmtId="0" fontId="12" fillId="3" borderId="11" xfId="1" applyFont="1" applyFill="1" applyBorder="1" applyAlignment="1">
      <alignment horizontal="center" vertical="center"/>
    </xf>
    <xf numFmtId="0" fontId="25" fillId="2" borderId="21" xfId="0" applyFont="1" applyFill="1" applyBorder="1" applyAlignment="1" applyProtection="1">
      <alignment horizontal="center" vertical="center" wrapText="1"/>
      <protection locked="0"/>
    </xf>
    <xf numFmtId="0" fontId="25" fillId="2" borderId="14" xfId="0" applyFont="1" applyFill="1" applyBorder="1" applyAlignment="1" applyProtection="1">
      <alignment horizontal="center" vertical="center" wrapText="1"/>
      <protection locked="0"/>
    </xf>
    <xf numFmtId="0" fontId="17" fillId="2" borderId="51" xfId="0" applyFont="1" applyFill="1" applyBorder="1" applyAlignment="1" applyProtection="1">
      <alignment horizontal="center" vertical="center" wrapText="1"/>
      <protection hidden="1"/>
    </xf>
    <xf numFmtId="0" fontId="17" fillId="2" borderId="26" xfId="0" applyFont="1" applyFill="1" applyBorder="1" applyAlignment="1" applyProtection="1">
      <alignment horizontal="center" vertical="center" wrapText="1"/>
      <protection hidden="1"/>
    </xf>
    <xf numFmtId="0" fontId="17" fillId="2" borderId="67" xfId="0" applyFont="1" applyFill="1" applyBorder="1" applyAlignment="1" applyProtection="1">
      <alignment horizontal="center" vertical="center" wrapText="1"/>
      <protection hidden="1"/>
    </xf>
    <xf numFmtId="9" fontId="15" fillId="3" borderId="10" xfId="3" applyFont="1" applyFill="1" applyBorder="1" applyAlignment="1" applyProtection="1">
      <alignment horizontal="center" vertical="center" wrapText="1"/>
      <protection hidden="1"/>
    </xf>
    <xf numFmtId="9" fontId="23" fillId="3" borderId="11" xfId="1" quotePrefix="1" applyNumberFormat="1" applyFont="1" applyFill="1" applyBorder="1" applyAlignment="1" applyProtection="1">
      <alignment horizontal="center" vertical="center"/>
      <protection hidden="1"/>
    </xf>
    <xf numFmtId="0" fontId="17" fillId="2" borderId="28" xfId="0" applyFont="1" applyFill="1" applyBorder="1" applyAlignment="1" applyProtection="1">
      <alignment horizontal="center" vertical="center" wrapText="1"/>
      <protection hidden="1"/>
    </xf>
    <xf numFmtId="0" fontId="17" fillId="2" borderId="30" xfId="0" applyFont="1" applyFill="1" applyBorder="1" applyAlignment="1" applyProtection="1">
      <alignment horizontal="center" vertical="center" wrapText="1"/>
      <protection hidden="1"/>
    </xf>
    <xf numFmtId="0" fontId="12" fillId="4" borderId="10" xfId="1" applyFont="1" applyFill="1" applyBorder="1" applyAlignment="1" applyProtection="1">
      <alignment horizontal="center" vertical="center"/>
      <protection hidden="1"/>
    </xf>
    <xf numFmtId="0" fontId="18" fillId="2" borderId="70" xfId="1" applyFont="1" applyFill="1" applyBorder="1" applyAlignment="1" applyProtection="1">
      <alignment horizontal="center" vertical="center" wrapText="1"/>
      <protection locked="0"/>
    </xf>
    <xf numFmtId="0" fontId="17" fillId="2" borderId="25" xfId="1" applyFont="1" applyFill="1" applyBorder="1" applyAlignment="1" applyProtection="1">
      <alignment horizontal="left" wrapText="1"/>
      <protection locked="0"/>
    </xf>
    <xf numFmtId="0" fontId="17" fillId="2" borderId="27" xfId="1" applyFont="1" applyFill="1" applyBorder="1" applyAlignment="1" applyProtection="1">
      <alignment horizontal="left" wrapText="1"/>
      <protection locked="0"/>
    </xf>
    <xf numFmtId="0" fontId="17" fillId="2" borderId="29" xfId="1" applyFont="1" applyFill="1" applyBorder="1" applyAlignment="1" applyProtection="1">
      <alignment horizontal="left" wrapText="1"/>
      <protection locked="0"/>
    </xf>
    <xf numFmtId="0" fontId="17" fillId="2" borderId="47" xfId="1" applyFont="1" applyFill="1" applyBorder="1" applyAlignment="1" applyProtection="1">
      <alignment horizontal="left" wrapText="1"/>
      <protection locked="0"/>
    </xf>
    <xf numFmtId="0" fontId="17" fillId="2" borderId="48" xfId="1" applyFont="1" applyFill="1" applyBorder="1" applyAlignment="1" applyProtection="1">
      <alignment horizontal="left" wrapText="1"/>
      <protection locked="0"/>
    </xf>
    <xf numFmtId="0" fontId="17" fillId="2" borderId="49" xfId="1" applyFont="1" applyFill="1" applyBorder="1" applyAlignment="1" applyProtection="1">
      <alignment horizontal="left" wrapText="1"/>
      <protection locked="0"/>
    </xf>
    <xf numFmtId="0" fontId="17" fillId="2" borderId="68" xfId="1" applyFont="1" applyFill="1" applyBorder="1" applyAlignment="1" applyProtection="1">
      <alignment horizontal="left" wrapText="1"/>
      <protection locked="0"/>
    </xf>
    <xf numFmtId="0" fontId="17" fillId="2" borderId="66" xfId="1" applyFont="1" applyFill="1" applyBorder="1" applyAlignment="1" applyProtection="1">
      <alignment horizontal="left" wrapText="1"/>
      <protection locked="0"/>
    </xf>
    <xf numFmtId="0" fontId="17" fillId="2" borderId="69" xfId="1" applyFont="1" applyFill="1" applyBorder="1" applyAlignment="1" applyProtection="1">
      <alignment horizontal="left" wrapText="1"/>
      <protection locked="0"/>
    </xf>
    <xf numFmtId="0" fontId="17" fillId="2" borderId="63" xfId="1" applyFont="1" applyFill="1" applyBorder="1" applyAlignment="1" applyProtection="1">
      <alignment horizontal="left" wrapText="1"/>
      <protection locked="0"/>
    </xf>
    <xf numFmtId="0" fontId="17" fillId="2" borderId="25" xfId="0" applyFont="1" applyFill="1" applyBorder="1" applyAlignment="1" applyProtection="1">
      <alignment horizontal="left" wrapText="1"/>
      <protection locked="0"/>
    </xf>
    <xf numFmtId="0" fontId="17" fillId="2" borderId="27" xfId="0" applyFont="1" applyFill="1" applyBorder="1" applyAlignment="1" applyProtection="1">
      <alignment horizontal="left" wrapText="1"/>
      <protection locked="0"/>
    </xf>
    <xf numFmtId="0" fontId="17" fillId="2" borderId="29" xfId="0" applyFont="1" applyFill="1" applyBorder="1" applyAlignment="1" applyProtection="1">
      <alignment horizontal="left" wrapText="1"/>
      <protection locked="0"/>
    </xf>
    <xf numFmtId="0" fontId="17" fillId="2" borderId="50" xfId="0" applyFont="1" applyFill="1" applyBorder="1" applyAlignment="1" applyProtection="1">
      <alignment horizontal="left" wrapText="1"/>
      <protection locked="0"/>
    </xf>
    <xf numFmtId="0" fontId="17" fillId="2" borderId="25" xfId="2" applyFont="1" applyFill="1" applyBorder="1" applyAlignment="1" applyProtection="1">
      <alignment horizontal="left" wrapText="1"/>
      <protection locked="0"/>
    </xf>
    <xf numFmtId="0" fontId="17" fillId="2" borderId="27" xfId="2" applyFont="1" applyFill="1" applyBorder="1" applyAlignment="1" applyProtection="1">
      <alignment horizontal="left" wrapText="1"/>
      <protection locked="0"/>
    </xf>
    <xf numFmtId="9" fontId="23" fillId="4" borderId="26" xfId="1" quotePrefix="1" applyNumberFormat="1" applyFont="1" applyFill="1" applyBorder="1" applyAlignment="1" applyProtection="1">
      <alignment horizontal="center" vertical="center"/>
      <protection hidden="1"/>
    </xf>
    <xf numFmtId="9" fontId="12" fillId="2" borderId="57" xfId="0" applyNumberFormat="1" applyFont="1" applyFill="1" applyBorder="1" applyAlignment="1" applyProtection="1">
      <alignment horizontal="center"/>
      <protection hidden="1"/>
    </xf>
    <xf numFmtId="9" fontId="23" fillId="4" borderId="28" xfId="1" quotePrefix="1" applyNumberFormat="1" applyFont="1" applyFill="1" applyBorder="1" applyAlignment="1" applyProtection="1">
      <alignment horizontal="center" vertical="center"/>
      <protection hidden="1"/>
    </xf>
    <xf numFmtId="9" fontId="12" fillId="2" borderId="28" xfId="0" applyNumberFormat="1" applyFont="1" applyFill="1" applyBorder="1" applyAlignment="1" applyProtection="1">
      <alignment horizontal="center"/>
      <protection hidden="1"/>
    </xf>
    <xf numFmtId="9" fontId="26" fillId="2" borderId="11" xfId="1" quotePrefix="1" applyNumberFormat="1" applyFont="1" applyFill="1" applyBorder="1" applyAlignment="1" applyProtection="1">
      <alignment horizontal="center" vertical="center"/>
      <protection hidden="1"/>
    </xf>
    <xf numFmtId="0" fontId="17" fillId="2" borderId="65" xfId="0" applyFont="1" applyFill="1" applyBorder="1" applyAlignment="1" applyProtection="1">
      <alignment horizontal="left" vertical="center" wrapText="1"/>
      <protection locked="0"/>
    </xf>
    <xf numFmtId="0" fontId="17" fillId="2" borderId="71" xfId="1" applyFont="1" applyFill="1" applyBorder="1" applyAlignment="1" applyProtection="1">
      <alignment horizontal="left" wrapText="1" indent="1"/>
      <protection locked="0"/>
    </xf>
    <xf numFmtId="0" fontId="18" fillId="2" borderId="72" xfId="1" applyFont="1" applyFill="1" applyBorder="1" applyAlignment="1" applyProtection="1">
      <alignment horizontal="center" vertical="center" wrapText="1"/>
      <protection locked="0"/>
    </xf>
    <xf numFmtId="0" fontId="27" fillId="2" borderId="17" xfId="0" applyFont="1" applyFill="1" applyBorder="1" applyAlignment="1" applyProtection="1">
      <alignment horizontal="left" wrapText="1" indent="1"/>
      <protection locked="0"/>
    </xf>
    <xf numFmtId="0" fontId="22" fillId="2" borderId="42" xfId="0" applyFont="1" applyFill="1" applyBorder="1" applyAlignment="1" applyProtection="1">
      <alignment horizontal="center" vertical="center"/>
      <protection hidden="1"/>
    </xf>
    <xf numFmtId="0" fontId="22" fillId="2" borderId="39" xfId="0" applyFont="1" applyFill="1" applyBorder="1" applyAlignment="1" applyProtection="1">
      <alignment horizontal="center" vertical="center"/>
      <protection hidden="1"/>
    </xf>
    <xf numFmtId="0" fontId="21" fillId="2" borderId="52" xfId="0" applyFont="1" applyFill="1" applyBorder="1" applyAlignment="1" applyProtection="1">
      <alignment horizontal="center" vertical="center"/>
      <protection hidden="1"/>
    </xf>
    <xf numFmtId="0" fontId="21" fillId="2" borderId="53" xfId="0" applyFont="1" applyFill="1" applyBorder="1" applyAlignment="1" applyProtection="1">
      <alignment horizontal="center" vertical="center"/>
      <protection hidden="1"/>
    </xf>
    <xf numFmtId="0" fontId="22" fillId="2" borderId="41" xfId="0" applyFont="1" applyFill="1" applyBorder="1" applyAlignment="1" applyProtection="1">
      <alignment horizontal="center" vertical="center"/>
      <protection hidden="1"/>
    </xf>
    <xf numFmtId="0" fontId="22" fillId="2" borderId="38" xfId="0" applyFont="1" applyFill="1" applyBorder="1" applyAlignment="1" applyProtection="1">
      <alignment horizontal="center" vertical="center"/>
      <protection hidden="1"/>
    </xf>
    <xf numFmtId="0" fontId="7" fillId="2" borderId="26"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6" fillId="2" borderId="28" xfId="0" applyFont="1" applyFill="1" applyBorder="1" applyAlignment="1" applyProtection="1">
      <alignment horizontal="center" vertical="center" wrapText="1"/>
      <protection locked="0"/>
    </xf>
    <xf numFmtId="0" fontId="16" fillId="2" borderId="14" xfId="0" applyFont="1" applyFill="1" applyBorder="1" applyAlignment="1" applyProtection="1">
      <alignment horizontal="center" vertical="center" wrapText="1"/>
      <protection locked="0"/>
    </xf>
    <xf numFmtId="0" fontId="11" fillId="2" borderId="2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7" fillId="2" borderId="44" xfId="0" applyFont="1" applyFill="1" applyBorder="1" applyAlignment="1">
      <alignment vertical="center" wrapText="1"/>
    </xf>
    <xf numFmtId="0" fontId="7" fillId="2" borderId="45" xfId="0" applyFont="1" applyFill="1" applyBorder="1" applyAlignment="1">
      <alignment vertical="center" wrapText="1"/>
    </xf>
    <xf numFmtId="0" fontId="7" fillId="2" borderId="46"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7" fillId="2" borderId="53"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7" fillId="2" borderId="3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19" fillId="2" borderId="0" xfId="0" applyFont="1" applyFill="1" applyAlignment="1" applyProtection="1">
      <alignment horizontal="left" vertical="center" wrapText="1"/>
      <protection locked="0"/>
    </xf>
    <xf numFmtId="2" fontId="24" fillId="2" borderId="49" xfId="0" applyNumberFormat="1" applyFont="1" applyFill="1" applyBorder="1" applyAlignment="1" applyProtection="1">
      <alignment horizontal="center" vertical="center"/>
      <protection hidden="1"/>
    </xf>
    <xf numFmtId="0" fontId="24" fillId="2" borderId="64" xfId="0" applyFont="1" applyFill="1" applyBorder="1" applyAlignment="1" applyProtection="1">
      <alignment horizontal="center" vertical="center"/>
      <protection hidden="1"/>
    </xf>
    <xf numFmtId="0" fontId="24" fillId="2" borderId="22" xfId="0" applyFont="1" applyFill="1" applyBorder="1" applyAlignment="1" applyProtection="1">
      <alignment horizontal="center" vertical="center"/>
      <protection hidden="1"/>
    </xf>
    <xf numFmtId="0" fontId="7" fillId="2" borderId="2"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2" borderId="28" xfId="0" applyFont="1" applyFill="1" applyBorder="1" applyAlignment="1">
      <alignment horizontal="center" vertical="center" wrapText="1"/>
    </xf>
    <xf numFmtId="0" fontId="7" fillId="2" borderId="14" xfId="0" applyFont="1" applyFill="1" applyBorder="1" applyAlignment="1">
      <alignment horizontal="center" vertical="center" wrapText="1"/>
    </xf>
    <xf numFmtId="9" fontId="15" fillId="2" borderId="62" xfId="3" applyFont="1" applyFill="1" applyBorder="1" applyAlignment="1" applyProtection="1">
      <alignment horizontal="center" vertical="center" wrapText="1"/>
      <protection hidden="1"/>
    </xf>
    <xf numFmtId="9" fontId="15" fillId="2" borderId="15" xfId="3" applyFont="1" applyFill="1" applyBorder="1" applyAlignment="1" applyProtection="1">
      <alignment horizontal="center" vertical="center" wrapText="1"/>
      <protection hidden="1"/>
    </xf>
    <xf numFmtId="0" fontId="15" fillId="3" borderId="9"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1" xfId="1" applyFont="1" applyFill="1" applyBorder="1" applyAlignment="1">
      <alignment horizontal="center" vertical="center"/>
    </xf>
    <xf numFmtId="0" fontId="14" fillId="2" borderId="0" xfId="0" applyFont="1" applyFill="1" applyAlignment="1">
      <alignment wrapText="1"/>
    </xf>
  </cellXfs>
  <cellStyles count="4">
    <cellStyle name="Normal" xfId="0" builtinId="0"/>
    <cellStyle name="Normal 2" xfId="1" xr:uid="{00000000-0005-0000-0000-000001000000}"/>
    <cellStyle name="Normal 3" xfId="2" xr:uid="{00000000-0005-0000-0000-000002000000}"/>
    <cellStyle name="Porcentaje" xfId="3" builtinId="5"/>
  </cellStyles>
  <dxfs count="3">
    <dxf>
      <fill>
        <patternFill>
          <bgColor indexed="11"/>
        </patternFill>
      </fill>
    </dxf>
    <dxf>
      <font>
        <condense val="0"/>
        <extend val="0"/>
        <color indexed="9"/>
      </font>
      <fill>
        <patternFill>
          <bgColor indexed="10"/>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EFE6"/>
      <color rgb="FFFBFAF7"/>
      <color rgb="FFEFFBFF"/>
      <color rgb="FFD9F5FF"/>
      <color rgb="FF97E4FF"/>
      <color rgb="FF43CEFF"/>
      <color rgb="FF0DC0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1"/>
    </mc:Choice>
    <mc:Fallback>
      <c:style val="31"/>
    </mc:Fallback>
  </mc:AlternateContent>
  <c:chart>
    <c:title>
      <c:tx>
        <c:rich>
          <a:bodyPr/>
          <a:lstStyle/>
          <a:p>
            <a:pPr>
              <a:defRPr/>
            </a:pPr>
            <a:r>
              <a:rPr lang="en-GB"/>
              <a:t>Project Quality Review </a:t>
            </a:r>
          </a:p>
        </c:rich>
      </c:tx>
      <c:overlay val="0"/>
    </c:title>
    <c:autoTitleDeleted val="0"/>
    <c:plotArea>
      <c:layout>
        <c:manualLayout>
          <c:layoutTarget val="inner"/>
          <c:xMode val="edge"/>
          <c:yMode val="edge"/>
          <c:x val="0.1860026794563393"/>
          <c:y val="0.31412879492425649"/>
          <c:w val="0.54227435043105376"/>
          <c:h val="0.56255626511253021"/>
        </c:manualLayout>
      </c:layout>
      <c:radarChart>
        <c:radarStyle val="filled"/>
        <c:varyColors val="0"/>
        <c:ser>
          <c:idx val="0"/>
          <c:order val="0"/>
          <c:tx>
            <c:v>% of Quality Compliance</c:v>
          </c:tx>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0.97826086956521741</c:v>
                </c:pt>
                <c:pt idx="1">
                  <c:v>0.77586206896551724</c:v>
                </c:pt>
                <c:pt idx="2">
                  <c:v>1</c:v>
                </c:pt>
                <c:pt idx="3">
                  <c:v>0.88260869565217392</c:v>
                </c:pt>
                <c:pt idx="4">
                  <c:v>0.69230769230769229</c:v>
                </c:pt>
                <c:pt idx="5">
                  <c:v>0.86363636363636365</c:v>
                </c:pt>
                <c:pt idx="6">
                  <c:v>1</c:v>
                </c:pt>
                <c:pt idx="7">
                  <c:v>0.92500000000000004</c:v>
                </c:pt>
              </c:numCache>
            </c:numRef>
          </c:val>
          <c:extLst>
            <c:ext xmlns:c16="http://schemas.microsoft.com/office/drawing/2014/chart" uri="{C3380CC4-5D6E-409C-BE32-E72D297353CC}">
              <c16:uniqueId val="{00000000-A0F6-4BC6-816C-A7F24ACCA04A}"/>
            </c:ext>
          </c:extLst>
        </c:ser>
        <c:dLbls>
          <c:showLegendKey val="0"/>
          <c:showVal val="0"/>
          <c:showCatName val="0"/>
          <c:showSerName val="0"/>
          <c:showPercent val="0"/>
          <c:showBubbleSize val="0"/>
        </c:dLbls>
        <c:axId val="96524544"/>
        <c:axId val="96526336"/>
      </c:radarChart>
      <c:catAx>
        <c:axId val="96524544"/>
        <c:scaling>
          <c:orientation val="minMax"/>
        </c:scaling>
        <c:delete val="0"/>
        <c:axPos val="b"/>
        <c:majorGridlines/>
        <c:numFmt formatCode="General" sourceLinked="1"/>
        <c:majorTickMark val="none"/>
        <c:minorTickMark val="none"/>
        <c:tickLblPos val="nextTo"/>
        <c:txPr>
          <a:bodyPr rot="0" vert="horz"/>
          <a:lstStyle/>
          <a:p>
            <a:pPr>
              <a:defRPr sz="900" b="1">
                <a:solidFill>
                  <a:schemeClr val="tx1">
                    <a:lumMod val="85000"/>
                    <a:lumOff val="15000"/>
                  </a:schemeClr>
                </a:solidFill>
              </a:defRPr>
            </a:pPr>
            <a:endParaRPr lang="LID4096"/>
          </a:p>
        </c:txPr>
        <c:crossAx val="96526336"/>
        <c:crosses val="autoZero"/>
        <c:auto val="0"/>
        <c:lblAlgn val="ctr"/>
        <c:lblOffset val="100"/>
        <c:noMultiLvlLbl val="0"/>
      </c:catAx>
      <c:valAx>
        <c:axId val="96526336"/>
        <c:scaling>
          <c:orientation val="minMax"/>
        </c:scaling>
        <c:delete val="0"/>
        <c:axPos val="l"/>
        <c:majorGridlines/>
        <c:numFmt formatCode="0%" sourceLinked="1"/>
        <c:majorTickMark val="none"/>
        <c:minorTickMark val="none"/>
        <c:tickLblPos val="nextTo"/>
        <c:txPr>
          <a:bodyPr rot="0" vert="horz"/>
          <a:lstStyle/>
          <a:p>
            <a:pPr>
              <a:defRPr b="1">
                <a:solidFill>
                  <a:schemeClr val="tx1">
                    <a:lumMod val="85000"/>
                    <a:lumOff val="15000"/>
                  </a:schemeClr>
                </a:solidFill>
              </a:defRPr>
            </a:pPr>
            <a:endParaRPr lang="LID4096"/>
          </a:p>
        </c:txPr>
        <c:crossAx val="96524544"/>
        <c:crosses val="autoZero"/>
        <c:crossBetween val="between"/>
      </c:valAx>
      <c:spPr>
        <a:solidFill>
          <a:schemeClr val="bg1">
            <a:lumMod val="95000"/>
          </a:schemeClr>
        </a:solidFill>
      </c:spPr>
    </c:plotArea>
    <c:legend>
      <c:legendPos val="r"/>
      <c:legendEntry>
        <c:idx val="0"/>
        <c:txPr>
          <a:bodyPr/>
          <a:lstStyle/>
          <a:p>
            <a:pPr>
              <a:defRPr b="1">
                <a:solidFill>
                  <a:schemeClr val="tx1">
                    <a:lumMod val="85000"/>
                    <a:lumOff val="15000"/>
                  </a:schemeClr>
                </a:solidFill>
              </a:defRPr>
            </a:pPr>
            <a:endParaRPr lang="LID4096"/>
          </a:p>
        </c:txPr>
      </c:legendEntry>
      <c:layout>
        <c:manualLayout>
          <c:xMode val="edge"/>
          <c:yMode val="edge"/>
          <c:x val="0.82246798846538882"/>
          <c:y val="0.51691880050426764"/>
          <c:w val="0.16235174587996232"/>
          <c:h val="0.15769793539587079"/>
        </c:manualLayout>
      </c:layout>
      <c:overlay val="0"/>
      <c:txPr>
        <a:bodyPr/>
        <a:lstStyle/>
        <a:p>
          <a:pPr>
            <a:defRPr>
              <a:solidFill>
                <a:schemeClr val="tx1">
                  <a:lumMod val="85000"/>
                  <a:lumOff val="15000"/>
                </a:schemeClr>
              </a:solidFill>
            </a:defRPr>
          </a:pPr>
          <a:endParaRPr lang="LID4096"/>
        </a:p>
      </c:txPr>
    </c:legend>
    <c:plotVisOnly val="0"/>
    <c:dispBlanksAs val="gap"/>
    <c:showDLblsOverMax val="0"/>
  </c:chart>
  <c:spPr>
    <a:solidFill>
      <a:schemeClr val="bg1">
        <a:lumMod val="95000"/>
      </a:schemeClr>
    </a:solidFill>
    <a:ln>
      <a:noFill/>
    </a:ln>
    <a:effectLst/>
  </c:sp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b="1" i="0" u="none" strike="noStrike" baseline="0">
                <a:solidFill>
                  <a:srgbClr val="000000"/>
                </a:solidFill>
                <a:latin typeface="Calibri"/>
                <a:ea typeface="Calibri"/>
                <a:cs typeface="Calibri"/>
              </a:defRPr>
            </a:pPr>
            <a:r>
              <a:rPr lang="en-GB" sz="1800"/>
              <a:t>Project Quality Review</a:t>
            </a:r>
          </a:p>
        </c:rich>
      </c:tx>
      <c:layout>
        <c:manualLayout>
          <c:xMode val="edge"/>
          <c:yMode val="edge"/>
          <c:x val="0.28900691596059996"/>
          <c:y val="3.5856533052158975E-2"/>
        </c:manualLayout>
      </c:layout>
      <c:overlay val="0"/>
      <c:spPr>
        <a:noFill/>
        <a:ln w="25400">
          <a:noFill/>
        </a:ln>
      </c:spPr>
    </c:title>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0.11470235422093152"/>
          <c:y val="0.2565629836227275"/>
          <c:w val="0.84600820334720517"/>
          <c:h val="0.39761568680804743"/>
        </c:manualLayout>
      </c:layout>
      <c:bar3DChart>
        <c:barDir val="col"/>
        <c:grouping val="clustered"/>
        <c:varyColors val="0"/>
        <c:ser>
          <c:idx val="0"/>
          <c:order val="0"/>
          <c:tx>
            <c:v>% of Quality Compliance</c:v>
          </c:tx>
          <c:spPr>
            <a:gradFill rotWithShape="0">
              <a:gsLst>
                <a:gs pos="0">
                  <a:srgbClr val="3A7CCB"/>
                </a:gs>
                <a:gs pos="20000">
                  <a:srgbClr val="3C7BC7"/>
                </a:gs>
                <a:gs pos="100000">
                  <a:srgbClr val="2C5D98"/>
                </a:gs>
              </a:gsLst>
              <a:lin ang="5400000"/>
            </a:gradFill>
            <a:ln w="25400">
              <a:noFill/>
            </a:ln>
            <a:effectLst>
              <a:outerShdw dist="35921" dir="2700000" algn="br">
                <a:srgbClr val="000000"/>
              </a:outerShdw>
            </a:effectLst>
          </c:spPr>
          <c:invertIfNegative val="0"/>
          <c:cat>
            <c:strRef>
              <c:f>'PQR Summary'!$B$18:$B$25</c:f>
              <c:strCache>
                <c:ptCount val="8"/>
                <c:pt idx="0">
                  <c:v>Objectives</c:v>
                </c:pt>
                <c:pt idx="1">
                  <c:v>Schedule</c:v>
                </c:pt>
                <c:pt idx="2">
                  <c:v>Cost</c:v>
                </c:pt>
                <c:pt idx="3">
                  <c:v>Quality </c:v>
                </c:pt>
                <c:pt idx="4">
                  <c:v>Risk </c:v>
                </c:pt>
                <c:pt idx="5">
                  <c:v>Issues &amp; Decisions</c:v>
                </c:pt>
                <c:pt idx="6">
                  <c:v>Communication</c:v>
                </c:pt>
                <c:pt idx="7">
                  <c:v>Project Organisation </c:v>
                </c:pt>
              </c:strCache>
            </c:strRef>
          </c:cat>
          <c:val>
            <c:numRef>
              <c:f>'PQR Summary'!$D$18:$D$25</c:f>
              <c:numCache>
                <c:formatCode>0%</c:formatCode>
                <c:ptCount val="8"/>
                <c:pt idx="0">
                  <c:v>0.97826086956521741</c:v>
                </c:pt>
                <c:pt idx="1">
                  <c:v>0.77586206896551724</c:v>
                </c:pt>
                <c:pt idx="2">
                  <c:v>1</c:v>
                </c:pt>
                <c:pt idx="3">
                  <c:v>0.88260869565217392</c:v>
                </c:pt>
                <c:pt idx="4">
                  <c:v>0.69230769230769229</c:v>
                </c:pt>
                <c:pt idx="5">
                  <c:v>0.86363636363636365</c:v>
                </c:pt>
                <c:pt idx="6">
                  <c:v>1</c:v>
                </c:pt>
                <c:pt idx="7">
                  <c:v>0.92500000000000004</c:v>
                </c:pt>
              </c:numCache>
            </c:numRef>
          </c:val>
          <c:extLst>
            <c:ext xmlns:c16="http://schemas.microsoft.com/office/drawing/2014/chart" uri="{C3380CC4-5D6E-409C-BE32-E72D297353CC}">
              <c16:uniqueId val="{00000000-8A60-4975-9592-C3CD432600B3}"/>
            </c:ext>
          </c:extLst>
        </c:ser>
        <c:dLbls>
          <c:showLegendKey val="0"/>
          <c:showVal val="0"/>
          <c:showCatName val="0"/>
          <c:showSerName val="0"/>
          <c:showPercent val="0"/>
          <c:showBubbleSize val="0"/>
        </c:dLbls>
        <c:gapWidth val="150"/>
        <c:shape val="box"/>
        <c:axId val="105629952"/>
        <c:axId val="105775104"/>
        <c:axId val="0"/>
      </c:bar3DChart>
      <c:catAx>
        <c:axId val="105629952"/>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2700000" vert="horz"/>
          <a:lstStyle/>
          <a:p>
            <a:pPr>
              <a:defRPr sz="900" b="1" i="1" u="none" strike="noStrike" baseline="0">
                <a:solidFill>
                  <a:schemeClr val="tx1">
                    <a:lumMod val="85000"/>
                    <a:lumOff val="15000"/>
                  </a:schemeClr>
                </a:solidFill>
                <a:latin typeface="Arial"/>
                <a:ea typeface="Arial"/>
                <a:cs typeface="Arial"/>
              </a:defRPr>
            </a:pPr>
            <a:endParaRPr lang="LID4096"/>
          </a:p>
        </c:txPr>
        <c:crossAx val="105775104"/>
        <c:crosses val="autoZero"/>
        <c:auto val="1"/>
        <c:lblAlgn val="ctr"/>
        <c:lblOffset val="100"/>
        <c:noMultiLvlLbl val="0"/>
      </c:catAx>
      <c:valAx>
        <c:axId val="105775104"/>
        <c:scaling>
          <c:orientation val="minMax"/>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crossAx val="105629952"/>
        <c:crosses val="autoZero"/>
        <c:crossBetween val="between"/>
      </c:valAx>
      <c:spPr>
        <a:noFill/>
        <a:ln w="25400">
          <a:noFill/>
        </a:ln>
      </c:spPr>
    </c:plotArea>
    <c:legend>
      <c:legendPos val="r"/>
      <c:layout>
        <c:manualLayout>
          <c:xMode val="edge"/>
          <c:yMode val="edge"/>
          <c:x val="0.17934173627536099"/>
          <c:y val="0.87610981672647303"/>
          <c:w val="0.62864405257327627"/>
          <c:h val="7.492795389048991E-2"/>
        </c:manualLayout>
      </c:layout>
      <c:overlay val="0"/>
      <c:spPr>
        <a:noFill/>
        <a:ln w="25400">
          <a:noFill/>
        </a:ln>
      </c:spPr>
    </c:legend>
    <c:plotVisOnly val="1"/>
    <c:dispBlanksAs val="gap"/>
    <c:showDLblsOverMax val="0"/>
  </c:chart>
  <c:spPr>
    <a:solidFill>
      <a:schemeClr val="bg1">
        <a:lumMod val="95000"/>
      </a:schemeClr>
    </a:solidFill>
    <a:ln w="3175">
      <a:noFill/>
      <a:prstDash val="solid"/>
    </a:ln>
  </c:spPr>
  <c:printSettings>
    <c:headerFooter alignWithMargins="0"/>
    <c:pageMargins b="1" l="0.75000000000000022" r="0.75000000000000022"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457200</xdr:colOff>
      <xdr:row>2</xdr:row>
      <xdr:rowOff>247650</xdr:rowOff>
    </xdr:from>
    <xdr:to>
      <xdr:col>13</xdr:col>
      <xdr:colOff>190500</xdr:colOff>
      <xdr:row>20</xdr:row>
      <xdr:rowOff>114300</xdr:rowOff>
    </xdr:to>
    <xdr:graphicFrame macro="">
      <xdr:nvGraphicFramePr>
        <xdr:cNvPr id="1139" name="Chart 18">
          <a:extLst>
            <a:ext uri="{FF2B5EF4-FFF2-40B4-BE49-F238E27FC236}">
              <a16:creationId xmlns:a16="http://schemas.microsoft.com/office/drawing/2014/main" id="{00000000-0008-0000-0000-00007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457200</xdr:colOff>
      <xdr:row>23</xdr:row>
      <xdr:rowOff>114300</xdr:rowOff>
    </xdr:from>
    <xdr:to>
      <xdr:col>13</xdr:col>
      <xdr:colOff>180975</xdr:colOff>
      <xdr:row>37</xdr:row>
      <xdr:rowOff>9525</xdr:rowOff>
    </xdr:to>
    <xdr:graphicFrame macro="">
      <xdr:nvGraphicFramePr>
        <xdr:cNvPr id="1140" name="Chart 1">
          <a:extLst>
            <a:ext uri="{FF2B5EF4-FFF2-40B4-BE49-F238E27FC236}">
              <a16:creationId xmlns:a16="http://schemas.microsoft.com/office/drawing/2014/main" id="{00000000-0008-0000-0000-00007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M63"/>
  <sheetViews>
    <sheetView view="pageLayout" topLeftCell="A22" zoomScaleNormal="100" workbookViewId="0">
      <selection activeCell="D18" sqref="D18:D25"/>
    </sheetView>
  </sheetViews>
  <sheetFormatPr baseColWidth="10" defaultColWidth="9.1640625" defaultRowHeight="14" x14ac:dyDescent="0.2"/>
  <cols>
    <col min="1" max="1" width="6.5" style="15" customWidth="1"/>
    <col min="2" max="2" width="35.5" style="15" customWidth="1"/>
    <col min="3" max="3" width="27.5" style="15" customWidth="1"/>
    <col min="4" max="4" width="10.83203125" style="15" customWidth="1"/>
    <col min="5" max="5" width="12.1640625" style="15" bestFit="1" customWidth="1"/>
    <col min="6" max="6" width="9.1640625" style="15" customWidth="1"/>
    <col min="7" max="7" width="7.5" style="15" customWidth="1"/>
    <col min="8" max="9" width="12.5" style="15" customWidth="1"/>
    <col min="10" max="10" width="10.5" style="15" customWidth="1"/>
    <col min="11" max="16384" width="9.1640625" style="15"/>
  </cols>
  <sheetData>
    <row r="2" spans="1:13" ht="57" customHeight="1" thickBot="1" x14ac:dyDescent="0.25">
      <c r="B2" s="159" t="s">
        <v>0</v>
      </c>
      <c r="C2" s="159"/>
      <c r="D2" s="159"/>
      <c r="E2" s="159"/>
      <c r="F2" s="159"/>
      <c r="G2" s="159"/>
      <c r="H2" s="159"/>
      <c r="I2" s="159"/>
      <c r="J2" s="159"/>
      <c r="K2" s="159"/>
      <c r="L2" s="159"/>
      <c r="M2" s="159"/>
    </row>
    <row r="3" spans="1:13" ht="20" thickBot="1" x14ac:dyDescent="0.25">
      <c r="B3" s="170" t="s">
        <v>1</v>
      </c>
      <c r="C3" s="171"/>
      <c r="D3" s="171"/>
      <c r="E3" s="172"/>
      <c r="F3" s="16"/>
      <c r="G3" s="16"/>
    </row>
    <row r="4" spans="1:13" ht="19" x14ac:dyDescent="0.25">
      <c r="A4" s="17"/>
      <c r="B4" s="28"/>
      <c r="C4" s="141"/>
      <c r="D4" s="141"/>
      <c r="E4" s="142"/>
    </row>
    <row r="5" spans="1:13" ht="13.5" customHeight="1" x14ac:dyDescent="0.2">
      <c r="B5" s="29" t="s">
        <v>2</v>
      </c>
      <c r="C5" s="143" t="s">
        <v>260</v>
      </c>
      <c r="D5" s="143"/>
      <c r="E5" s="144"/>
    </row>
    <row r="6" spans="1:13" ht="13.5" customHeight="1" x14ac:dyDescent="0.2">
      <c r="B6" s="29"/>
      <c r="C6" s="145"/>
      <c r="D6" s="145"/>
      <c r="E6" s="146"/>
    </row>
    <row r="7" spans="1:13" ht="15.75" customHeight="1" x14ac:dyDescent="0.2">
      <c r="B7" s="29" t="s">
        <v>261</v>
      </c>
      <c r="C7" s="143" t="s">
        <v>265</v>
      </c>
      <c r="D7" s="143"/>
      <c r="E7" s="144"/>
    </row>
    <row r="8" spans="1:13" ht="13.5" customHeight="1" x14ac:dyDescent="0.2">
      <c r="B8" s="30"/>
      <c r="C8" s="166"/>
      <c r="D8" s="166"/>
      <c r="E8" s="167"/>
    </row>
    <row r="9" spans="1:13" ht="13.5" customHeight="1" x14ac:dyDescent="0.2">
      <c r="B9" s="29" t="s">
        <v>262</v>
      </c>
      <c r="C9" s="143" t="s">
        <v>265</v>
      </c>
      <c r="D9" s="143"/>
      <c r="E9" s="144"/>
    </row>
    <row r="10" spans="1:13" ht="16" x14ac:dyDescent="0.2">
      <c r="B10" s="29" t="s">
        <v>3</v>
      </c>
      <c r="C10" s="143" t="s">
        <v>266</v>
      </c>
      <c r="D10" s="143"/>
      <c r="E10" s="144"/>
      <c r="H10" s="18"/>
    </row>
    <row r="11" spans="1:13" ht="13.5" customHeight="1" x14ac:dyDescent="0.2">
      <c r="B11" s="31"/>
      <c r="C11" s="166"/>
      <c r="D11" s="166"/>
      <c r="E11" s="167"/>
    </row>
    <row r="12" spans="1:13" ht="13.5" customHeight="1" x14ac:dyDescent="0.2">
      <c r="B12" s="29" t="s">
        <v>4</v>
      </c>
      <c r="C12" s="143" t="s">
        <v>5</v>
      </c>
      <c r="D12" s="143"/>
      <c r="E12" s="144"/>
    </row>
    <row r="13" spans="1:13" ht="13.5" customHeight="1" x14ac:dyDescent="0.2">
      <c r="B13" s="31"/>
      <c r="C13" s="145"/>
      <c r="D13" s="145"/>
      <c r="E13" s="146"/>
    </row>
    <row r="14" spans="1:13" ht="27.75" customHeight="1" x14ac:dyDescent="0.2">
      <c r="B14" s="32" t="s">
        <v>6</v>
      </c>
      <c r="C14" s="168">
        <f>(SUM(D18:D25))/(COUNTIF(E18:E25, "Yes"))</f>
        <v>0.88970946126587047</v>
      </c>
      <c r="D14" s="168"/>
      <c r="E14" s="169"/>
    </row>
    <row r="15" spans="1:13" ht="41" thickBot="1" x14ac:dyDescent="0.25">
      <c r="A15" s="19"/>
      <c r="B15" s="96" t="s">
        <v>7</v>
      </c>
      <c r="C15" s="160">
        <f>C14</f>
        <v>0.88970946126587047</v>
      </c>
      <c r="D15" s="161"/>
      <c r="E15" s="162"/>
    </row>
    <row r="16" spans="1:13" ht="16.5" customHeight="1" thickBot="1" x14ac:dyDescent="0.25">
      <c r="A16" s="20"/>
    </row>
    <row r="17" spans="1:8" ht="20" thickBot="1" x14ac:dyDescent="0.25">
      <c r="B17" s="54" t="s">
        <v>8</v>
      </c>
      <c r="C17" s="97" t="s">
        <v>9</v>
      </c>
      <c r="D17" s="97" t="s">
        <v>10</v>
      </c>
      <c r="E17" s="98" t="s">
        <v>11</v>
      </c>
      <c r="F17" s="21" t="s">
        <v>12</v>
      </c>
    </row>
    <row r="18" spans="1:8" ht="23.25" customHeight="1" x14ac:dyDescent="0.2">
      <c r="B18" s="33" t="s">
        <v>263</v>
      </c>
      <c r="C18" s="126">
        <f>Objectives!E1</f>
        <v>0.97826086956521741</v>
      </c>
      <c r="D18" s="127">
        <f>IF(E18="Yes",Objectives!D1,"-")</f>
        <v>0.97826086956521741</v>
      </c>
      <c r="E18" s="99" t="s">
        <v>13</v>
      </c>
      <c r="F18" s="21"/>
      <c r="H18" s="22"/>
    </row>
    <row r="19" spans="1:8" ht="19.5" customHeight="1" x14ac:dyDescent="0.2">
      <c r="B19" s="34" t="s">
        <v>14</v>
      </c>
      <c r="C19" s="128">
        <f>Schedule!E1</f>
        <v>0.77586206896551724</v>
      </c>
      <c r="D19" s="129">
        <f>IF(E19="Yes", Schedule!D1, "-")</f>
        <v>0.77586206896551724</v>
      </c>
      <c r="E19" s="100" t="s">
        <v>13</v>
      </c>
      <c r="F19" s="21"/>
    </row>
    <row r="20" spans="1:8" ht="20.25" customHeight="1" x14ac:dyDescent="0.2">
      <c r="B20" s="34" t="s">
        <v>15</v>
      </c>
      <c r="C20" s="128">
        <f>Cost!E1</f>
        <v>1</v>
      </c>
      <c r="D20" s="129">
        <f>IF(E20="Yes", Cost!D1, "-")</f>
        <v>1</v>
      </c>
      <c r="E20" s="100" t="s">
        <v>13</v>
      </c>
      <c r="F20" s="21"/>
    </row>
    <row r="21" spans="1:8" ht="20.25" customHeight="1" x14ac:dyDescent="0.2">
      <c r="B21" s="34" t="s">
        <v>16</v>
      </c>
      <c r="C21" s="128">
        <f>Quality!E1</f>
        <v>0.88260869565217392</v>
      </c>
      <c r="D21" s="129">
        <f>IF(E21="Yes",Quality!D1, "-")</f>
        <v>0.88260869565217392</v>
      </c>
      <c r="E21" s="100" t="s">
        <v>13</v>
      </c>
      <c r="F21" s="21"/>
    </row>
    <row r="22" spans="1:8" ht="20.25" customHeight="1" x14ac:dyDescent="0.2">
      <c r="B22" s="34" t="s">
        <v>17</v>
      </c>
      <c r="C22" s="128">
        <f>Risk!E1</f>
        <v>0.69230769230769229</v>
      </c>
      <c r="D22" s="129">
        <f>IF(E22="Yes", Risk!D1,"-")</f>
        <v>0.69230769230769229</v>
      </c>
      <c r="E22" s="100" t="s">
        <v>13</v>
      </c>
      <c r="F22" s="21"/>
    </row>
    <row r="23" spans="1:8" ht="21" customHeight="1" x14ac:dyDescent="0.2">
      <c r="B23" s="34" t="s">
        <v>18</v>
      </c>
      <c r="C23" s="128">
        <f>'Issues &amp; Decisions'!E1</f>
        <v>0.86363636363636365</v>
      </c>
      <c r="D23" s="129">
        <f>IF(E23="Yes",'Issues &amp; Decisions'!D1, "-")</f>
        <v>0.86363636363636365</v>
      </c>
      <c r="E23" s="100" t="s">
        <v>13</v>
      </c>
      <c r="F23" s="21"/>
    </row>
    <row r="24" spans="1:8" ht="22.5" customHeight="1" x14ac:dyDescent="0.2">
      <c r="B24" s="34" t="s">
        <v>19</v>
      </c>
      <c r="C24" s="128">
        <f>Communication!E1</f>
        <v>1</v>
      </c>
      <c r="D24" s="129">
        <f>IF(E24="Yes",Communication!D1, "-")</f>
        <v>1</v>
      </c>
      <c r="E24" s="100" t="s">
        <v>13</v>
      </c>
      <c r="F24" s="21"/>
    </row>
    <row r="25" spans="1:8" ht="22.5" customHeight="1" x14ac:dyDescent="0.2">
      <c r="B25" s="34" t="s">
        <v>20</v>
      </c>
      <c r="C25" s="128">
        <f>'Project Organisation'!E1</f>
        <v>0.92500000000000004</v>
      </c>
      <c r="D25" s="129">
        <f>IF(E25="Yes",'Project Organisation'!D1, "-")</f>
        <v>0.92500000000000004</v>
      </c>
      <c r="E25" s="100" t="s">
        <v>13</v>
      </c>
      <c r="F25" s="21"/>
    </row>
    <row r="26" spans="1:8" ht="13.5" customHeight="1" thickBot="1" x14ac:dyDescent="0.25"/>
    <row r="27" spans="1:8" ht="19.5" customHeight="1" thickBot="1" x14ac:dyDescent="0.25">
      <c r="A27" s="54" t="s">
        <v>21</v>
      </c>
      <c r="B27" s="55"/>
      <c r="C27" s="55"/>
      <c r="D27" s="55"/>
      <c r="E27" s="56"/>
    </row>
    <row r="28" spans="1:8" ht="13.5" customHeight="1" x14ac:dyDescent="0.2">
      <c r="A28" s="43">
        <v>0</v>
      </c>
      <c r="B28" s="163" t="s">
        <v>22</v>
      </c>
      <c r="C28" s="163"/>
      <c r="D28" s="164"/>
      <c r="E28" s="165"/>
    </row>
    <row r="29" spans="1:8" ht="25.5" customHeight="1" x14ac:dyDescent="0.2">
      <c r="A29" s="43">
        <v>5</v>
      </c>
      <c r="B29" s="163" t="s">
        <v>23</v>
      </c>
      <c r="C29" s="163"/>
      <c r="D29" s="164"/>
      <c r="E29" s="165"/>
    </row>
    <row r="30" spans="1:8" ht="24.75" customHeight="1" x14ac:dyDescent="0.2">
      <c r="A30" s="44">
        <v>10</v>
      </c>
      <c r="B30" s="147" t="s">
        <v>24</v>
      </c>
      <c r="C30" s="147"/>
      <c r="D30" s="148"/>
      <c r="E30" s="149"/>
    </row>
    <row r="31" spans="1:8" ht="39.75" customHeight="1" x14ac:dyDescent="0.2">
      <c r="A31" s="44" t="s">
        <v>25</v>
      </c>
      <c r="B31" s="150" t="s">
        <v>26</v>
      </c>
      <c r="C31" s="151"/>
      <c r="D31" s="151"/>
      <c r="E31" s="152"/>
    </row>
    <row r="32" spans="1:8" ht="13.5" customHeight="1" thickBot="1" x14ac:dyDescent="0.25">
      <c r="A32" s="45" t="s">
        <v>27</v>
      </c>
      <c r="B32" s="46" t="s">
        <v>28</v>
      </c>
      <c r="C32" s="46"/>
      <c r="D32" s="46"/>
      <c r="E32" s="47"/>
    </row>
    <row r="33" spans="1:5" ht="13.5" customHeight="1" thickBot="1" x14ac:dyDescent="0.25"/>
    <row r="34" spans="1:5" ht="20.25" customHeight="1" thickBot="1" x14ac:dyDescent="0.25">
      <c r="A34" s="54" t="s">
        <v>29</v>
      </c>
      <c r="B34" s="57"/>
      <c r="C34" s="58"/>
      <c r="D34" s="58"/>
      <c r="E34" s="59"/>
    </row>
    <row r="35" spans="1:5" ht="30.75" customHeight="1" x14ac:dyDescent="0.2">
      <c r="A35" s="137">
        <v>0</v>
      </c>
      <c r="B35" s="138"/>
      <c r="C35" s="153" t="s">
        <v>30</v>
      </c>
      <c r="D35" s="154"/>
      <c r="E35" s="155"/>
    </row>
    <row r="36" spans="1:5" ht="27" customHeight="1" x14ac:dyDescent="0.2">
      <c r="A36" s="139">
        <v>0.7</v>
      </c>
      <c r="B36" s="140"/>
      <c r="C36" s="150" t="s">
        <v>31</v>
      </c>
      <c r="D36" s="151"/>
      <c r="E36" s="152"/>
    </row>
    <row r="37" spans="1:5" ht="29.25" customHeight="1" thickBot="1" x14ac:dyDescent="0.25">
      <c r="A37" s="135">
        <v>0.9</v>
      </c>
      <c r="B37" s="136"/>
      <c r="C37" s="156" t="s">
        <v>32</v>
      </c>
      <c r="D37" s="157"/>
      <c r="E37" s="158"/>
    </row>
    <row r="38" spans="1:5" ht="13.5" customHeight="1" x14ac:dyDescent="0.2"/>
    <row r="39" spans="1:5" ht="13.5" customHeight="1" x14ac:dyDescent="0.2"/>
    <row r="40" spans="1:5" ht="13.5" customHeight="1" x14ac:dyDescent="0.2"/>
    <row r="41" spans="1:5" ht="13.5" customHeight="1" x14ac:dyDescent="0.2"/>
    <row r="42" spans="1:5" ht="13.5" customHeight="1" x14ac:dyDescent="0.2"/>
    <row r="43" spans="1:5" ht="13.5" customHeight="1" x14ac:dyDescent="0.2"/>
    <row r="44" spans="1:5" ht="13.5" customHeight="1" x14ac:dyDescent="0.2"/>
    <row r="45" spans="1:5" ht="13.5" customHeight="1" x14ac:dyDescent="0.2"/>
    <row r="46" spans="1:5" ht="13.5" customHeight="1" x14ac:dyDescent="0.2"/>
    <row r="47" spans="1:5" ht="13.5" customHeight="1" x14ac:dyDescent="0.2"/>
    <row r="48" spans="1:5" ht="13.5" customHeight="1" x14ac:dyDescent="0.2"/>
    <row r="49" spans="2:2" ht="13.5" customHeight="1" x14ac:dyDescent="0.2"/>
    <row r="50" spans="2:2" ht="13.5" customHeight="1" x14ac:dyDescent="0.2"/>
    <row r="51" spans="2:2" ht="13.5" customHeight="1" x14ac:dyDescent="0.2"/>
    <row r="52" spans="2:2" ht="13.5" customHeight="1" x14ac:dyDescent="0.2"/>
    <row r="62" spans="2:2" x14ac:dyDescent="0.2">
      <c r="B62" s="15" t="s">
        <v>13</v>
      </c>
    </row>
    <row r="63" spans="2:2" x14ac:dyDescent="0.2">
      <c r="B63" s="15" t="s">
        <v>33</v>
      </c>
    </row>
  </sheetData>
  <mergeCells count="24">
    <mergeCell ref="B2:M2"/>
    <mergeCell ref="C15:E15"/>
    <mergeCell ref="B28:E28"/>
    <mergeCell ref="B29:E29"/>
    <mergeCell ref="C10:E10"/>
    <mergeCell ref="C11:E11"/>
    <mergeCell ref="C12:E12"/>
    <mergeCell ref="C13:E13"/>
    <mergeCell ref="C14:E14"/>
    <mergeCell ref="C7:E7"/>
    <mergeCell ref="C8:E8"/>
    <mergeCell ref="C9:E9"/>
    <mergeCell ref="B3:E3"/>
    <mergeCell ref="A37:B37"/>
    <mergeCell ref="A35:B35"/>
    <mergeCell ref="A36:B36"/>
    <mergeCell ref="C4:E4"/>
    <mergeCell ref="C5:E5"/>
    <mergeCell ref="C6:E6"/>
    <mergeCell ref="B30:E30"/>
    <mergeCell ref="B31:E31"/>
    <mergeCell ref="C35:E35"/>
    <mergeCell ref="C36:E36"/>
    <mergeCell ref="C37:E37"/>
  </mergeCells>
  <phoneticPr fontId="0" type="noConversion"/>
  <conditionalFormatting sqref="A35">
    <cfRule type="iconSet" priority="5">
      <iconSet iconSet="3TrafficLights2" showValue="0" reverse="1">
        <cfvo type="percent" val="0"/>
        <cfvo type="formula" val="$A$36"/>
        <cfvo type="formula" val="$A$35"/>
      </iconSet>
    </cfRule>
  </conditionalFormatting>
  <conditionalFormatting sqref="A35:A37">
    <cfRule type="iconSet" priority="4">
      <iconSet iconSet="3TrafficLights2" showValue="0">
        <cfvo type="percent" val="0"/>
        <cfvo type="num" val="0.5" gte="0"/>
        <cfvo type="num" val="0.8" gte="0"/>
      </iconSet>
    </cfRule>
  </conditionalFormatting>
  <conditionalFormatting sqref="C15">
    <cfRule type="cellIs" dxfId="2" priority="8" stopIfTrue="1" operator="equal">
      <formula>"Yellow"</formula>
    </cfRule>
    <cfRule type="cellIs" dxfId="1" priority="9" stopIfTrue="1" operator="equal">
      <formula>"Red"</formula>
    </cfRule>
    <cfRule type="cellIs" dxfId="0" priority="10" stopIfTrue="1" operator="equal">
      <formula>"Green"</formula>
    </cfRule>
  </conditionalFormatting>
  <conditionalFormatting sqref="C18">
    <cfRule type="iconSet" priority="3">
      <iconSet iconSet="3TrafficLights2" showValue="0">
        <cfvo type="percent" val="0"/>
        <cfvo type="num" val="0.5"/>
        <cfvo type="num" val="0.8"/>
      </iconSet>
    </cfRule>
  </conditionalFormatting>
  <conditionalFormatting sqref="C19:C25">
    <cfRule type="iconSet" priority="12">
      <iconSet iconSet="3TrafficLights2" showValue="0">
        <cfvo type="percent" val="0"/>
        <cfvo type="num" val="0.5"/>
        <cfvo type="num" val="0.8"/>
      </iconSet>
    </cfRule>
  </conditionalFormatting>
  <conditionalFormatting sqref="C15:E15">
    <cfRule type="iconSet" priority="1">
      <iconSet iconSet="3TrafficLights2" showValue="0">
        <cfvo type="percent" val="0"/>
        <cfvo type="num" val="0.5" gte="0"/>
        <cfvo type="num" val="0.8" gte="0"/>
      </iconSet>
    </cfRule>
  </conditionalFormatting>
  <pageMargins left="0.74803149606299213" right="0.74803149606299213" top="0.98425196850393704" bottom="0.98425196850393704" header="0.51181102362204722" footer="0.51181102362204722"/>
  <pageSetup paperSize="9" scale="38" orientation="landscape" r:id="rId1"/>
  <headerFooter>
    <oddHeader>&amp;L&amp;"System Font,Normal"&amp;K000000&amp;G&amp;C&amp;"-,Negrita"&amp;16Quality Review Checklist
&amp;K09-024 &amp;"Calibri (Cuerpo),Negrita"&amp;K04-022DIALOGOS</oddHeader>
    <oddFooter>&amp;RPage &amp;P of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I39"/>
  <sheetViews>
    <sheetView view="pageLayout" zoomScale="80" zoomScaleNormal="100" zoomScalePageLayoutView="80" workbookViewId="0">
      <selection activeCell="E22" sqref="E22"/>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225</v>
      </c>
      <c r="B1" s="55"/>
      <c r="C1" s="76" t="s">
        <v>9</v>
      </c>
      <c r="D1" s="75">
        <f>D18/(120-C18*10)</f>
        <v>0.92500000000000004</v>
      </c>
      <c r="E1" s="77">
        <f>D1</f>
        <v>0.92500000000000004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226</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227</v>
      </c>
      <c r="C4" s="80" t="s">
        <v>13</v>
      </c>
      <c r="D4" s="101">
        <f t="shared" ref="D4:D9" si="0">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228</v>
      </c>
      <c r="C5" s="80" t="s">
        <v>46</v>
      </c>
      <c r="D5" s="101">
        <f t="shared" si="0"/>
        <v>5</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229</v>
      </c>
      <c r="C6" s="80" t="s">
        <v>13</v>
      </c>
      <c r="D6" s="101">
        <f t="shared" si="0"/>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230</v>
      </c>
      <c r="C7" s="80" t="s">
        <v>27</v>
      </c>
      <c r="D7" s="101" t="str">
        <f t="shared" si="0"/>
        <v>-</v>
      </c>
      <c r="E7" s="85"/>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231</v>
      </c>
      <c r="C8" s="80" t="s">
        <v>13</v>
      </c>
      <c r="D8" s="101">
        <f t="shared" si="0"/>
        <v>10</v>
      </c>
      <c r="E8" s="85" t="s">
        <v>12</v>
      </c>
      <c r="F8" s="6"/>
      <c r="G8" s="6"/>
      <c r="H8" s="6"/>
      <c r="I8" s="6"/>
      <c r="J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11">
        <v>6</v>
      </c>
      <c r="B9" s="84" t="s">
        <v>232</v>
      </c>
      <c r="C9" s="93" t="s">
        <v>13</v>
      </c>
      <c r="D9" s="101">
        <f t="shared" si="0"/>
        <v>10</v>
      </c>
      <c r="E9" s="8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ht="17" thickBot="1" x14ac:dyDescent="0.25">
      <c r="A10" s="63"/>
      <c r="B10" s="78" t="s">
        <v>233</v>
      </c>
      <c r="C10" s="64"/>
      <c r="D10" s="64"/>
      <c r="E10" s="6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4">
        <f>A9+1</f>
        <v>7</v>
      </c>
      <c r="B11" s="82" t="s">
        <v>234</v>
      </c>
      <c r="C11" s="80" t="s">
        <v>27</v>
      </c>
      <c r="D11" s="101" t="str">
        <f>IF(C11="Yes",10,IF(C11="Yes, Partially",5,IF(C11="No",0,"-")))</f>
        <v>-</v>
      </c>
      <c r="E11" s="86"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235</v>
      </c>
      <c r="C12" s="80" t="s">
        <v>27</v>
      </c>
      <c r="D12" s="101" t="str">
        <f>IF(C12="Yes",10,IF(C12="Yes, Partially",5,IF(C12="No",0,"-")))</f>
        <v>-</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A12+1</f>
        <v>9</v>
      </c>
      <c r="B13" s="84" t="s">
        <v>236</v>
      </c>
      <c r="C13" s="80" t="s">
        <v>27</v>
      </c>
      <c r="D13" s="101" t="str">
        <f>IF(C13="Yes",10,IF(C13="Yes, Partially",5,IF(C13="No",0,"-")))</f>
        <v>-</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237</v>
      </c>
      <c r="C14" s="64"/>
      <c r="D14" s="64"/>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5.75" customHeight="1" x14ac:dyDescent="0.2">
      <c r="A15" s="14">
        <f>A13+1</f>
        <v>10</v>
      </c>
      <c r="B15" s="124" t="s">
        <v>238</v>
      </c>
      <c r="C15" s="80" t="s">
        <v>13</v>
      </c>
      <c r="D15" s="101">
        <f>IF(C15="Yes",10,IF(C15="Yes, Partially",5,IF(C15="No",0,"-")))</f>
        <v>10</v>
      </c>
      <c r="E15" s="94"/>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 t="shared" ref="A16:A17" si="1">A15+1</f>
        <v>11</v>
      </c>
      <c r="B16" s="125" t="s">
        <v>239</v>
      </c>
      <c r="C16" s="80" t="s">
        <v>13</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9">
        <f t="shared" si="1"/>
        <v>12</v>
      </c>
      <c r="B17" s="95" t="s">
        <v>240</v>
      </c>
      <c r="C17" s="81">
        <v>9</v>
      </c>
      <c r="D17" s="51">
        <f>C17</f>
        <v>9</v>
      </c>
      <c r="E17" s="90"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hidden="1" thickBot="1" x14ac:dyDescent="0.25">
      <c r="A18" s="48"/>
      <c r="B18" s="91"/>
      <c r="C18" s="53">
        <f>COUNTIF(C4:C17,"N/A")</f>
        <v>4</v>
      </c>
      <c r="D18" s="74">
        <f>SUM(D4:D17)</f>
        <v>74</v>
      </c>
      <c r="E18" s="92"/>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6"/>
      <c r="B19" s="6"/>
      <c r="C19" s="6"/>
      <c r="D19" s="7"/>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6"/>
      <c r="B20" s="6"/>
      <c r="C20" s="6"/>
      <c r="D20" s="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
      <c r="B21" s="6"/>
      <c r="C21" s="6"/>
      <c r="D21" s="7"/>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row>
    <row r="32" spans="1:35" x14ac:dyDescent="0.2">
      <c r="A32" s="6"/>
      <c r="B32" s="6"/>
      <c r="C32" s="6"/>
      <c r="D32" s="7"/>
      <c r="E32" s="6"/>
      <c r="F32" s="6"/>
      <c r="G32" s="6"/>
      <c r="H32" s="6"/>
      <c r="I32" s="6"/>
      <c r="J32" s="6"/>
      <c r="K32" s="6"/>
      <c r="L32" s="6"/>
      <c r="M32" s="6"/>
      <c r="N32" s="6"/>
      <c r="O32" s="6"/>
      <c r="P32" s="6"/>
      <c r="Q32" s="6"/>
    </row>
    <row r="33" spans="1:17" x14ac:dyDescent="0.2">
      <c r="A33" s="6"/>
      <c r="B33" s="6"/>
      <c r="C33" s="6"/>
      <c r="D33" s="7"/>
      <c r="E33" s="6"/>
      <c r="F33" s="6"/>
      <c r="G33" s="6"/>
      <c r="H33" s="6"/>
      <c r="I33" s="6"/>
      <c r="J33" s="6"/>
      <c r="K33" s="6"/>
      <c r="L33" s="6"/>
      <c r="M33" s="6"/>
      <c r="N33" s="6"/>
      <c r="O33" s="6"/>
      <c r="P33" s="6"/>
      <c r="Q33" s="6"/>
    </row>
    <row r="34" spans="1:17" x14ac:dyDescent="0.2">
      <c r="A34" s="6"/>
      <c r="B34" s="6"/>
      <c r="C34" s="6"/>
      <c r="D34" s="7"/>
      <c r="E34" s="6"/>
      <c r="F34" s="6"/>
      <c r="G34" s="6"/>
      <c r="H34" s="6"/>
      <c r="I34" s="6"/>
      <c r="J34" s="6"/>
      <c r="K34" s="6"/>
      <c r="L34" s="6"/>
      <c r="M34" s="6"/>
      <c r="N34" s="6"/>
      <c r="O34" s="6"/>
      <c r="P34" s="6"/>
      <c r="Q34" s="6"/>
    </row>
    <row r="35" spans="1:17" x14ac:dyDescent="0.2">
      <c r="A35" s="6"/>
      <c r="B35" s="6"/>
      <c r="C35" s="6"/>
      <c r="D35" s="7"/>
      <c r="E35" s="6"/>
      <c r="F35" s="6"/>
      <c r="G35" s="6"/>
      <c r="H35" s="6"/>
      <c r="I35" s="6"/>
      <c r="J35" s="6"/>
      <c r="K35" s="6"/>
      <c r="L35" s="6"/>
      <c r="M35" s="6"/>
      <c r="N35" s="6"/>
      <c r="O35" s="6"/>
      <c r="P35" s="6"/>
      <c r="Q35" s="6"/>
    </row>
    <row r="36" spans="1:17" x14ac:dyDescent="0.2">
      <c r="A36" s="6"/>
      <c r="B36" s="6"/>
      <c r="C36" s="6"/>
      <c r="D36" s="7"/>
      <c r="E36" s="6"/>
      <c r="F36" s="6"/>
      <c r="G36" s="6"/>
      <c r="H36" s="6"/>
      <c r="I36" s="6"/>
      <c r="J36" s="6"/>
      <c r="K36" s="6"/>
      <c r="L36" s="6"/>
      <c r="M36" s="6"/>
      <c r="N36" s="6"/>
      <c r="O36" s="6"/>
      <c r="P36" s="6"/>
      <c r="Q36" s="6"/>
    </row>
    <row r="37" spans="1:17" x14ac:dyDescent="0.2">
      <c r="A37" s="6"/>
      <c r="B37" s="6"/>
      <c r="C37" s="6"/>
      <c r="D37" s="7"/>
      <c r="E37" s="6"/>
      <c r="F37" s="6"/>
      <c r="G37" s="6"/>
      <c r="H37" s="6"/>
      <c r="I37" s="6"/>
      <c r="J37" s="6"/>
      <c r="K37" s="6"/>
      <c r="L37" s="6"/>
      <c r="M37" s="6"/>
      <c r="N37" s="6"/>
      <c r="O37" s="6"/>
      <c r="P37" s="6"/>
      <c r="Q37" s="6"/>
    </row>
    <row r="38" spans="1:17" x14ac:dyDescent="0.2">
      <c r="A38" s="6"/>
      <c r="B38" s="6"/>
      <c r="C38" s="6"/>
      <c r="D38" s="7"/>
      <c r="E38" s="6"/>
      <c r="F38" s="6"/>
      <c r="G38" s="6"/>
      <c r="H38" s="6"/>
      <c r="I38" s="6"/>
      <c r="J38" s="6"/>
      <c r="K38" s="6"/>
      <c r="L38" s="6"/>
      <c r="M38" s="6"/>
      <c r="N38" s="6"/>
      <c r="O38" s="6"/>
      <c r="P38" s="6"/>
      <c r="Q38" s="6"/>
    </row>
    <row r="39" spans="1:17" x14ac:dyDescent="0.2">
      <c r="F39" s="6"/>
      <c r="G39" s="6"/>
      <c r="H39" s="6"/>
      <c r="I39" s="6"/>
      <c r="J39" s="6"/>
      <c r="K39" s="6"/>
      <c r="L39" s="6"/>
      <c r="M39" s="6"/>
      <c r="N39" s="6"/>
      <c r="O39" s="6"/>
      <c r="P39" s="6"/>
      <c r="Q39"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5:C16 C4:C9 C11:C13" xr:uid="{00000000-0002-0000-09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6"/>
  <sheetViews>
    <sheetView workbookViewId="0">
      <selection activeCell="A5" sqref="A5"/>
    </sheetView>
  </sheetViews>
  <sheetFormatPr baseColWidth="10" defaultColWidth="9.1640625" defaultRowHeight="13" x14ac:dyDescent="0.15"/>
  <cols>
    <col min="1" max="1" width="53.1640625" customWidth="1"/>
    <col min="2" max="2" width="16.1640625" customWidth="1"/>
    <col min="3" max="3" width="15.33203125" customWidth="1"/>
    <col min="4" max="4" width="20.33203125" customWidth="1"/>
    <col min="5" max="5" width="17.83203125" customWidth="1"/>
  </cols>
  <sheetData>
    <row r="1" spans="1:5" x14ac:dyDescent="0.15">
      <c r="A1" s="1" t="s">
        <v>241</v>
      </c>
      <c r="B1" s="1" t="s">
        <v>242</v>
      </c>
      <c r="C1" s="1" t="s">
        <v>243</v>
      </c>
      <c r="D1" s="1" t="s">
        <v>244</v>
      </c>
      <c r="E1" s="1" t="s">
        <v>245</v>
      </c>
    </row>
    <row r="2" spans="1:5" ht="52" x14ac:dyDescent="0.15">
      <c r="A2" s="2" t="s">
        <v>246</v>
      </c>
      <c r="B2" t="s">
        <v>247</v>
      </c>
      <c r="C2" t="s">
        <v>248</v>
      </c>
      <c r="D2" t="s">
        <v>249</v>
      </c>
      <c r="E2" t="s">
        <v>250</v>
      </c>
    </row>
    <row r="3" spans="1:5" ht="14" x14ac:dyDescent="0.15">
      <c r="A3" s="3" t="s">
        <v>251</v>
      </c>
      <c r="B3" t="s">
        <v>247</v>
      </c>
      <c r="C3" t="s">
        <v>252</v>
      </c>
      <c r="D3" t="s">
        <v>253</v>
      </c>
      <c r="E3" t="s">
        <v>250</v>
      </c>
    </row>
    <row r="4" spans="1:5" ht="28" x14ac:dyDescent="0.15">
      <c r="A4" s="3" t="s">
        <v>254</v>
      </c>
      <c r="B4" t="s">
        <v>247</v>
      </c>
      <c r="C4" t="s">
        <v>252</v>
      </c>
      <c r="D4" t="s">
        <v>253</v>
      </c>
      <c r="E4" t="s">
        <v>250</v>
      </c>
    </row>
    <row r="5" spans="1:5" ht="28" x14ac:dyDescent="0.15">
      <c r="A5" s="3" t="s">
        <v>255</v>
      </c>
      <c r="B5" t="s">
        <v>256</v>
      </c>
      <c r="C5" t="s">
        <v>257</v>
      </c>
      <c r="D5" t="s">
        <v>253</v>
      </c>
      <c r="E5" t="s">
        <v>250</v>
      </c>
    </row>
    <row r="6" spans="1:5" x14ac:dyDescent="0.15">
      <c r="A6" t="s">
        <v>258</v>
      </c>
      <c r="B6" t="s">
        <v>259</v>
      </c>
      <c r="C6" t="s">
        <v>257</v>
      </c>
      <c r="D6" t="s">
        <v>253</v>
      </c>
      <c r="E6" t="s">
        <v>250</v>
      </c>
    </row>
  </sheetData>
  <phoneticPr fontId="0" type="noConversion"/>
  <pageMargins left="0.75" right="0.75" top="1" bottom="1" header="0.5" footer="0.5"/>
  <pageSetup orientation="portrait" horizontalDpi="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4"/>
  <sheetViews>
    <sheetView view="pageLayout" zoomScale="70" zoomScaleNormal="80" zoomScalePageLayoutView="70" workbookViewId="0">
      <selection activeCell="I11" sqref="I11"/>
    </sheetView>
  </sheetViews>
  <sheetFormatPr baseColWidth="10" defaultColWidth="9.1640625" defaultRowHeight="14" x14ac:dyDescent="0.2"/>
  <cols>
    <col min="1" max="1" width="6.1640625" style="15" customWidth="1"/>
    <col min="2" max="2" width="40.83203125" style="15" customWidth="1"/>
    <col min="3" max="3" width="21" style="15" customWidth="1"/>
    <col min="4" max="4" width="46" style="15" customWidth="1"/>
    <col min="5" max="5" width="56.33203125" style="15" customWidth="1"/>
    <col min="6" max="12" width="9.1640625" style="15" customWidth="1"/>
    <col min="13" max="16384" width="9.1640625" style="15"/>
  </cols>
  <sheetData>
    <row r="1" spans="1:12" ht="13.5" customHeight="1" x14ac:dyDescent="0.2">
      <c r="B1" s="173"/>
      <c r="C1" s="173"/>
      <c r="D1" s="173"/>
    </row>
    <row r="2" spans="1:12" ht="33.75" customHeight="1" x14ac:dyDescent="0.2">
      <c r="A2" s="159" t="s">
        <v>34</v>
      </c>
      <c r="B2" s="159"/>
      <c r="C2" s="159"/>
      <c r="D2" s="159"/>
      <c r="E2" s="159"/>
      <c r="F2" s="27"/>
      <c r="G2" s="27"/>
      <c r="H2" s="27"/>
      <c r="I2" s="27"/>
      <c r="J2" s="27"/>
      <c r="K2" s="27"/>
      <c r="L2" s="27"/>
    </row>
    <row r="3" spans="1:12" ht="15" thickBot="1" x14ac:dyDescent="0.25"/>
    <row r="4" spans="1:12" ht="36" thickBot="1" x14ac:dyDescent="0.25">
      <c r="A4" s="60" t="s">
        <v>35</v>
      </c>
      <c r="B4" s="61" t="s">
        <v>36</v>
      </c>
      <c r="C4" s="61" t="s">
        <v>37</v>
      </c>
      <c r="D4" s="61" t="s">
        <v>38</v>
      </c>
      <c r="E4" s="62" t="s">
        <v>39</v>
      </c>
    </row>
    <row r="5" spans="1:12" ht="39" customHeight="1" x14ac:dyDescent="0.2">
      <c r="A5" s="35">
        <v>1</v>
      </c>
      <c r="B5" s="23"/>
      <c r="C5" s="24"/>
      <c r="D5" s="23"/>
      <c r="E5" s="36"/>
    </row>
    <row r="6" spans="1:12" ht="39" customHeight="1" x14ac:dyDescent="0.2">
      <c r="A6" s="37">
        <f t="shared" ref="A6:A14" si="0">A5+1</f>
        <v>2</v>
      </c>
      <c r="B6" s="25"/>
      <c r="C6" s="26"/>
      <c r="D6" s="25"/>
      <c r="E6" s="38"/>
    </row>
    <row r="7" spans="1:12" ht="39" customHeight="1" x14ac:dyDescent="0.2">
      <c r="A7" s="37">
        <f t="shared" si="0"/>
        <v>3</v>
      </c>
      <c r="B7" s="25"/>
      <c r="C7" s="26"/>
      <c r="D7" s="25"/>
      <c r="E7" s="38"/>
    </row>
    <row r="8" spans="1:12" ht="39" customHeight="1" x14ac:dyDescent="0.2">
      <c r="A8" s="37">
        <f t="shared" si="0"/>
        <v>4</v>
      </c>
      <c r="B8" s="25"/>
      <c r="C8" s="26"/>
      <c r="D8" s="25"/>
      <c r="E8" s="38"/>
    </row>
    <row r="9" spans="1:12" ht="39" customHeight="1" x14ac:dyDescent="0.2">
      <c r="A9" s="37">
        <f t="shared" si="0"/>
        <v>5</v>
      </c>
      <c r="B9" s="25"/>
      <c r="C9" s="26"/>
      <c r="D9" s="25"/>
      <c r="E9" s="38"/>
    </row>
    <row r="10" spans="1:12" ht="39" customHeight="1" x14ac:dyDescent="0.2">
      <c r="A10" s="37">
        <f t="shared" si="0"/>
        <v>6</v>
      </c>
      <c r="B10" s="25"/>
      <c r="C10" s="26"/>
      <c r="D10" s="25"/>
      <c r="E10" s="38"/>
    </row>
    <row r="11" spans="1:12" ht="39" customHeight="1" x14ac:dyDescent="0.2">
      <c r="A11" s="37">
        <f t="shared" si="0"/>
        <v>7</v>
      </c>
      <c r="B11" s="25"/>
      <c r="C11" s="26"/>
      <c r="D11" s="25"/>
      <c r="E11" s="38"/>
    </row>
    <row r="12" spans="1:12" ht="39" customHeight="1" x14ac:dyDescent="0.2">
      <c r="A12" s="37">
        <f t="shared" si="0"/>
        <v>8</v>
      </c>
      <c r="B12" s="25"/>
      <c r="C12" s="26"/>
      <c r="D12" s="25"/>
      <c r="E12" s="38"/>
    </row>
    <row r="13" spans="1:12" ht="39" customHeight="1" x14ac:dyDescent="0.2">
      <c r="A13" s="37">
        <f t="shared" si="0"/>
        <v>9</v>
      </c>
      <c r="B13" s="25"/>
      <c r="C13" s="26"/>
      <c r="D13" s="25"/>
      <c r="E13" s="38"/>
    </row>
    <row r="14" spans="1:12" ht="39" customHeight="1" thickBot="1" x14ac:dyDescent="0.25">
      <c r="A14" s="39">
        <f t="shared" si="0"/>
        <v>10</v>
      </c>
      <c r="B14" s="40"/>
      <c r="C14" s="41"/>
      <c r="D14" s="40"/>
      <c r="E14" s="42"/>
    </row>
  </sheetData>
  <mergeCells count="2">
    <mergeCell ref="B1:D1"/>
    <mergeCell ref="A2:E2"/>
  </mergeCells>
  <phoneticPr fontId="0" type="noConversion"/>
  <pageMargins left="0.75" right="0.75" top="1" bottom="1" header="0.5" footer="0.5"/>
  <pageSetup paperSize="9" scale="56" fitToHeight="5" orientation="landscape" r:id="rId1"/>
  <headerFooter scaleWithDoc="0" alignWithMargins="0">
    <oddHeader>&amp;C&amp;F</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I51"/>
  <sheetViews>
    <sheetView tabSelected="1" view="pageLayout" topLeftCell="A13" zoomScale="80" zoomScaleNormal="100" zoomScalePageLayoutView="80" workbookViewId="0">
      <selection activeCell="E29" sqref="E29"/>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264</v>
      </c>
      <c r="B1" s="55"/>
      <c r="C1" s="76" t="s">
        <v>9</v>
      </c>
      <c r="D1" s="104">
        <f>D30/(240-C30*10)</f>
        <v>0.97826086956521741</v>
      </c>
      <c r="E1" s="130">
        <f>D1</f>
        <v>0.97826086956521741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42</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2" x14ac:dyDescent="0.2">
      <c r="A4" s="14">
        <v>1</v>
      </c>
      <c r="B4" s="110" t="s">
        <v>43</v>
      </c>
      <c r="C4" s="71" t="s">
        <v>13</v>
      </c>
      <c r="D4" s="101">
        <f>IF(C4="Yes",10,IF(C4="Yes, Partially",5,IF(C4="No",0,"-")))</f>
        <v>10</v>
      </c>
      <c r="E4" s="52" t="s">
        <v>267</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ht="32" x14ac:dyDescent="0.2">
      <c r="A5" s="11">
        <v>2</v>
      </c>
      <c r="B5" s="111" t="s">
        <v>45</v>
      </c>
      <c r="C5" s="72" t="s">
        <v>13</v>
      </c>
      <c r="D5" s="101">
        <f t="shared" ref="D5:D9" si="0">IF(C5="Yes",10,IF(C5="Yes, Partially",5,IF(C5="No",0,"-")))</f>
        <v>10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11" t="s">
        <v>47</v>
      </c>
      <c r="C6" s="72" t="s">
        <v>27</v>
      </c>
      <c r="D6" s="101" t="str">
        <f t="shared" si="0"/>
        <v>-</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11" t="s">
        <v>48</v>
      </c>
      <c r="C7" s="72" t="s">
        <v>13</v>
      </c>
      <c r="D7" s="101">
        <f t="shared" si="0"/>
        <v>10</v>
      </c>
      <c r="E7" s="10" t="s">
        <v>268</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11" t="s">
        <v>49</v>
      </c>
      <c r="C8" s="72" t="s">
        <v>13</v>
      </c>
      <c r="D8" s="101">
        <f t="shared" si="0"/>
        <v>10</v>
      </c>
      <c r="E8" s="10" t="s">
        <v>269</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32" x14ac:dyDescent="0.2">
      <c r="A9" s="11">
        <v>6</v>
      </c>
      <c r="B9" s="111" t="s">
        <v>50</v>
      </c>
      <c r="C9" s="72" t="s">
        <v>13</v>
      </c>
      <c r="D9" s="101">
        <f t="shared" si="0"/>
        <v>10</v>
      </c>
      <c r="E9" s="10" t="s">
        <v>270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11" t="s">
        <v>51</v>
      </c>
      <c r="C10" s="72" t="s">
        <v>13</v>
      </c>
      <c r="D10" s="106">
        <v>10</v>
      </c>
      <c r="E10" s="10" t="s">
        <v>271</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v>8</v>
      </c>
      <c r="B11" s="111" t="s">
        <v>52</v>
      </c>
      <c r="C11" s="72" t="s">
        <v>13</v>
      </c>
      <c r="D11" s="101">
        <f t="shared" ref="D11:D16" si="1">IF(C11="Yes",10,IF(C11="Yes, Partially",5,IF(C11="No",0,"-")))</f>
        <v>10</v>
      </c>
      <c r="E11" s="10" t="s">
        <v>272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32" x14ac:dyDescent="0.2">
      <c r="A12" s="11">
        <v>9</v>
      </c>
      <c r="B12" s="111" t="s">
        <v>53</v>
      </c>
      <c r="C12" s="72" t="s">
        <v>13</v>
      </c>
      <c r="D12" s="101">
        <f t="shared" si="1"/>
        <v>10</v>
      </c>
      <c r="E12" s="10" t="s">
        <v>273</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32" x14ac:dyDescent="0.2">
      <c r="A13" s="11">
        <v>10</v>
      </c>
      <c r="B13" s="111" t="s">
        <v>54</v>
      </c>
      <c r="C13" s="72" t="s">
        <v>13</v>
      </c>
      <c r="D13" s="101">
        <f t="shared" si="1"/>
        <v>10</v>
      </c>
      <c r="E13" s="10" t="s">
        <v>274</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v>11</v>
      </c>
      <c r="B14" s="111" t="s">
        <v>55</v>
      </c>
      <c r="C14" s="72" t="s">
        <v>13</v>
      </c>
      <c r="D14" s="101">
        <f t="shared" si="1"/>
        <v>10</v>
      </c>
      <c r="E14" s="10" t="s">
        <v>275</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v>12</v>
      </c>
      <c r="B15" s="111" t="s">
        <v>56</v>
      </c>
      <c r="C15" s="72" t="s">
        <v>13</v>
      </c>
      <c r="D15" s="101">
        <f t="shared" si="1"/>
        <v>10</v>
      </c>
      <c r="E15" s="10" t="s">
        <v>275</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9">
        <v>13</v>
      </c>
      <c r="B16" s="112" t="s">
        <v>57</v>
      </c>
      <c r="C16" s="72" t="s">
        <v>13</v>
      </c>
      <c r="D16" s="101">
        <f t="shared" si="1"/>
        <v>10</v>
      </c>
      <c r="E16" s="8"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58</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32" x14ac:dyDescent="0.2">
      <c r="A18" s="14">
        <f>A16+1</f>
        <v>14</v>
      </c>
      <c r="B18" s="113" t="s">
        <v>59</v>
      </c>
      <c r="C18" s="71" t="s">
        <v>13</v>
      </c>
      <c r="D18" s="101">
        <f t="shared" ref="D18:D21" si="2">IF(C18="Yes",10,IF(C18="Yes, Partially",5,IF(C18="No",0,"-")))</f>
        <v>10</v>
      </c>
      <c r="E18" s="13" t="s">
        <v>276</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ht="32" x14ac:dyDescent="0.2">
      <c r="A19" s="11">
        <f>A18+1</f>
        <v>15</v>
      </c>
      <c r="B19" s="114" t="s">
        <v>60</v>
      </c>
      <c r="C19" s="72" t="s">
        <v>13</v>
      </c>
      <c r="D19" s="101">
        <f t="shared" si="2"/>
        <v>10</v>
      </c>
      <c r="E19" s="10" t="s">
        <v>277</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114" t="s">
        <v>61</v>
      </c>
      <c r="C20" s="72" t="s">
        <v>13</v>
      </c>
      <c r="D20" s="101">
        <f t="shared" si="2"/>
        <v>10</v>
      </c>
      <c r="E20" s="10" t="s">
        <v>278</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11">
        <f>A20+1</f>
        <v>17</v>
      </c>
      <c r="B21" s="115" t="s">
        <v>62</v>
      </c>
      <c r="C21" s="72" t="s">
        <v>13</v>
      </c>
      <c r="D21" s="101">
        <f t="shared" si="2"/>
        <v>10</v>
      </c>
      <c r="E21" s="8" t="s">
        <v>279</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64" t="s">
        <v>63</v>
      </c>
      <c r="C22" s="64"/>
      <c r="D22" s="108"/>
      <c r="E22" s="6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ht="32" x14ac:dyDescent="0.2">
      <c r="A23" s="14">
        <f>A21+1</f>
        <v>18</v>
      </c>
      <c r="B23" s="116" t="s">
        <v>64</v>
      </c>
      <c r="C23" s="71" t="s">
        <v>13</v>
      </c>
      <c r="D23" s="102">
        <f t="shared" ref="D23:D29" si="3">IF(C23="Yes",10,IF(C23="Yes, Partially",5,IF(C23="No",0,"-")))</f>
        <v>10</v>
      </c>
      <c r="E23" s="13" t="s">
        <v>280</v>
      </c>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32" x14ac:dyDescent="0.2">
      <c r="A24" s="11">
        <f>A23+1</f>
        <v>19</v>
      </c>
      <c r="B24" s="117" t="s">
        <v>65</v>
      </c>
      <c r="C24" s="72" t="s">
        <v>13</v>
      </c>
      <c r="D24" s="101">
        <f t="shared" si="3"/>
        <v>10</v>
      </c>
      <c r="E24" s="10" t="s">
        <v>281</v>
      </c>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32" x14ac:dyDescent="0.2">
      <c r="A25" s="11">
        <f>A24+1</f>
        <v>20</v>
      </c>
      <c r="B25" s="117" t="s">
        <v>66</v>
      </c>
      <c r="C25" s="72" t="s">
        <v>13</v>
      </c>
      <c r="D25" s="101">
        <f t="shared" si="3"/>
        <v>10</v>
      </c>
      <c r="E25" s="10" t="s">
        <v>281</v>
      </c>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ref="A26:A29" si="4">A25+1</f>
        <v>21</v>
      </c>
      <c r="B26" s="117" t="s">
        <v>67</v>
      </c>
      <c r="C26" s="72" t="s">
        <v>13</v>
      </c>
      <c r="D26" s="101">
        <f t="shared" si="3"/>
        <v>10</v>
      </c>
      <c r="E26" s="10" t="s">
        <v>282</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22</v>
      </c>
      <c r="B27" s="118" t="s">
        <v>68</v>
      </c>
      <c r="C27" s="72" t="s">
        <v>46</v>
      </c>
      <c r="D27" s="101">
        <f t="shared" si="3"/>
        <v>5</v>
      </c>
      <c r="E27" s="12" t="s">
        <v>283</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1.5" customHeight="1" x14ac:dyDescent="0.2">
      <c r="A28" s="11">
        <f t="shared" si="4"/>
        <v>23</v>
      </c>
      <c r="B28" s="117" t="s">
        <v>69</v>
      </c>
      <c r="C28" s="72" t="s">
        <v>13</v>
      </c>
      <c r="D28" s="101">
        <f t="shared" si="3"/>
        <v>10</v>
      </c>
      <c r="E28" s="10" t="s">
        <v>12</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24</v>
      </c>
      <c r="B29" s="119" t="s">
        <v>70</v>
      </c>
      <c r="C29" s="73" t="s">
        <v>13</v>
      </c>
      <c r="D29" s="103">
        <f t="shared" si="3"/>
        <v>10</v>
      </c>
      <c r="E29" s="8" t="s">
        <v>12</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48"/>
      <c r="B30" s="49"/>
      <c r="C30" s="53">
        <f>COUNTIF(C4:C29,"N/A")</f>
        <v>1</v>
      </c>
      <c r="D30" s="74">
        <f>SUM(D4:D29)</f>
        <v>225</v>
      </c>
      <c r="E30" s="50"/>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16 C18:C21 C23:C29" xr:uid="{00000000-0002-0000-0200-000000000000}">
      <formula1>$K$4:$K$7</formula1>
    </dataValidation>
  </dataValidations>
  <pageMargins left="0.49" right="0.43999999999999995" top="1" bottom="1" header="0.5" footer="0.5"/>
  <pageSetup paperSize="9" scale="34" fitToHeight="4" orientation="landscape" r:id="rId1"/>
  <headerFooter alignWithMargins="0">
    <oddHeader>&amp;L&amp;G&amp;C&amp;A</oddHeader>
    <oddFooter>&amp;RPage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58"/>
  <sheetViews>
    <sheetView view="pageLayout" topLeftCell="A4" zoomScale="80" zoomScaleNormal="100" zoomScalePageLayoutView="80" workbookViewId="0">
      <selection activeCell="E33" sqref="E3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14</v>
      </c>
      <c r="B1" s="55"/>
      <c r="C1" s="76" t="s">
        <v>9</v>
      </c>
      <c r="D1" s="104">
        <f>D37/(290-C37*10)</f>
        <v>0.77586206896551724</v>
      </c>
      <c r="E1" s="105">
        <f>D1</f>
        <v>0.77586206896551724</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64" t="s">
        <v>71</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120" t="s">
        <v>72</v>
      </c>
      <c r="C4" s="79" t="s">
        <v>13</v>
      </c>
      <c r="D4" s="101">
        <f>IF(C4="Yes",10,IF(C4="Yes, Partially",5,IF(C4="No",0,"-")))</f>
        <v>10</v>
      </c>
      <c r="E4" s="52" t="s">
        <v>44</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73</v>
      </c>
      <c r="C5" s="80" t="s">
        <v>33</v>
      </c>
      <c r="D5" s="101">
        <f t="shared" ref="D5:D11" si="0">IF(C5="Yes",10,IF(C5="Yes, Partially",5,IF(C5="No",0,"-")))</f>
        <v>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121" t="s">
        <v>74</v>
      </c>
      <c r="C6" s="80" t="s">
        <v>13</v>
      </c>
      <c r="D6" s="101">
        <f t="shared" si="0"/>
        <v>10</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121" t="s">
        <v>75</v>
      </c>
      <c r="C7" s="80" t="s">
        <v>13</v>
      </c>
      <c r="D7" s="101">
        <f t="shared" ref="D7" si="1">IF(C7="Yes",10,IF(C7="Yes, Partially",5,IF(C7="No",0,"-")))</f>
        <v>10</v>
      </c>
      <c r="E7" s="10"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121" t="s">
        <v>76</v>
      </c>
      <c r="C8" s="80" t="s">
        <v>13</v>
      </c>
      <c r="D8" s="101">
        <f t="shared" si="0"/>
        <v>10</v>
      </c>
      <c r="E8" s="10"/>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121" t="s">
        <v>77</v>
      </c>
      <c r="C9" s="80" t="s">
        <v>13</v>
      </c>
      <c r="D9" s="101">
        <f t="shared" si="0"/>
        <v>10</v>
      </c>
      <c r="E9" s="10" t="s">
        <v>12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121" t="s">
        <v>78</v>
      </c>
      <c r="C10" s="80" t="s">
        <v>13</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121" t="s">
        <v>79</v>
      </c>
      <c r="C11" s="80" t="s">
        <v>13</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7" thickBot="1" x14ac:dyDescent="0.25">
      <c r="A12" s="11">
        <v>9</v>
      </c>
      <c r="B12" s="121" t="s">
        <v>80</v>
      </c>
      <c r="C12" s="80" t="s">
        <v>33</v>
      </c>
      <c r="D12" s="101">
        <f t="shared" ref="D12" si="2">IF(C12="Yes",10,IF(C12="Yes, Partially",5,IF(C12="No",0,"-")))</f>
        <v>0</v>
      </c>
      <c r="E12" s="10"/>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63"/>
      <c r="B13" s="64" t="s">
        <v>81</v>
      </c>
      <c r="C13" s="64"/>
      <c r="D13" s="108"/>
      <c r="E13" s="6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4">
        <f>A12+1</f>
        <v>10</v>
      </c>
      <c r="B14" s="120" t="s">
        <v>82</v>
      </c>
      <c r="C14" s="79" t="s">
        <v>33</v>
      </c>
      <c r="D14" s="101">
        <f t="shared" ref="D14:D16" si="3">IF(C14="Yes",10,IF(C14="Yes, Partially",5,IF(C14="No",0,"-")))</f>
        <v>0</v>
      </c>
      <c r="E14" s="13" t="s">
        <v>12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32" x14ac:dyDescent="0.2">
      <c r="A15" s="11">
        <f>A14+1</f>
        <v>11</v>
      </c>
      <c r="B15" s="121" t="s">
        <v>83</v>
      </c>
      <c r="C15" s="80" t="s">
        <v>33</v>
      </c>
      <c r="D15" s="101">
        <f t="shared" si="3"/>
        <v>0</v>
      </c>
      <c r="E15" s="10" t="s">
        <v>12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1" t="s">
        <v>84</v>
      </c>
      <c r="C16" s="80" t="s">
        <v>33</v>
      </c>
      <c r="D16" s="101">
        <f t="shared" si="3"/>
        <v>0</v>
      </c>
      <c r="E16" s="10"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64" t="s">
        <v>85</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120" t="s">
        <v>86</v>
      </c>
      <c r="C18" s="80" t="s">
        <v>13</v>
      </c>
      <c r="D18" s="101">
        <f t="shared" ref="D18:D21" si="4">IF(C18="Yes",10,IF(C18="Yes, Partially",5,IF(C18="No",0,"-")))</f>
        <v>10</v>
      </c>
      <c r="E18" s="13"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121" t="s">
        <v>87</v>
      </c>
      <c r="C19" s="80" t="s">
        <v>13</v>
      </c>
      <c r="D19" s="101">
        <f t="shared" si="4"/>
        <v>10</v>
      </c>
      <c r="E19" s="10"/>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5">A19+1</f>
        <v>15</v>
      </c>
      <c r="B20" s="121" t="s">
        <v>88</v>
      </c>
      <c r="C20" s="80" t="s">
        <v>13</v>
      </c>
      <c r="D20" s="101">
        <f t="shared" si="4"/>
        <v>10</v>
      </c>
      <c r="E20" s="10" t="s">
        <v>284</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33" thickBot="1" x14ac:dyDescent="0.25">
      <c r="A21" s="11">
        <f t="shared" si="5"/>
        <v>16</v>
      </c>
      <c r="B21" s="122" t="s">
        <v>89</v>
      </c>
      <c r="C21" s="80" t="s">
        <v>13</v>
      </c>
      <c r="D21" s="101">
        <f t="shared" si="4"/>
        <v>10</v>
      </c>
      <c r="E21" s="10" t="s">
        <v>12</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thickBot="1" x14ac:dyDescent="0.25">
      <c r="A22" s="63"/>
      <c r="B22" s="78" t="s">
        <v>90</v>
      </c>
      <c r="C22" s="64"/>
      <c r="D22" s="108"/>
      <c r="E22" s="65" t="s">
        <v>12</v>
      </c>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A21+1</f>
        <v>17</v>
      </c>
      <c r="B23" s="120" t="s">
        <v>91</v>
      </c>
      <c r="C23" s="80" t="s">
        <v>13</v>
      </c>
      <c r="D23" s="101">
        <f t="shared" ref="D23:D25" si="6">IF(C23="Yes",10,IF(C23="Yes, Partially",5,IF(C23="No",0,"-")))</f>
        <v>10</v>
      </c>
      <c r="E23" s="12"/>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A23+1</f>
        <v>18</v>
      </c>
      <c r="B24" s="121" t="s">
        <v>92</v>
      </c>
      <c r="C24" s="80" t="s">
        <v>13</v>
      </c>
      <c r="D24" s="101">
        <f t="shared" si="6"/>
        <v>10</v>
      </c>
      <c r="E24" s="12"/>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thickBot="1" x14ac:dyDescent="0.25">
      <c r="A25" s="11">
        <f>A24+1</f>
        <v>19</v>
      </c>
      <c r="B25" s="122" t="s">
        <v>93</v>
      </c>
      <c r="C25" s="80" t="s">
        <v>13</v>
      </c>
      <c r="D25" s="101">
        <f t="shared" si="6"/>
        <v>10</v>
      </c>
      <c r="E25" s="1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ht="17" thickBot="1" x14ac:dyDescent="0.25">
      <c r="A26" s="63"/>
      <c r="B26" s="64" t="s">
        <v>94</v>
      </c>
      <c r="C26" s="64"/>
      <c r="D26" s="108"/>
      <c r="E26" s="65"/>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4">
        <f>A25+1</f>
        <v>20</v>
      </c>
      <c r="B27" s="131" t="s">
        <v>95</v>
      </c>
      <c r="C27" s="80" t="s">
        <v>13</v>
      </c>
      <c r="D27" s="101">
        <f t="shared" ref="D27" si="7">IF(C27="Yes",10,IF(C27="Yes, Partially",5,IF(C27="No",0,"-")))</f>
        <v>10</v>
      </c>
      <c r="E27" s="132"/>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ht="32" x14ac:dyDescent="0.2">
      <c r="A28" s="11">
        <f>A27+1</f>
        <v>21</v>
      </c>
      <c r="B28" s="88" t="s">
        <v>96</v>
      </c>
      <c r="C28" s="133" t="s">
        <v>13</v>
      </c>
      <c r="D28" s="101">
        <f t="shared" ref="D28" si="8">IF(C28="Yes",10,IF(C28="Yes, Partially",5,IF(C28="No",0,"-")))</f>
        <v>10</v>
      </c>
      <c r="E28" s="12"/>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11">
        <f t="shared" ref="A29:A36" si="9">A28+1</f>
        <v>22</v>
      </c>
      <c r="B29" s="88" t="s">
        <v>97</v>
      </c>
      <c r="C29" s="80" t="s">
        <v>13</v>
      </c>
      <c r="D29" s="101">
        <f t="shared" ref="D29:D33" si="10">IF(C29="Yes",10,IF(C29="Yes, Partially",5,IF(C29="No",0,"-")))</f>
        <v>10</v>
      </c>
      <c r="E29" s="12"/>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11">
        <f t="shared" si="9"/>
        <v>23</v>
      </c>
      <c r="B30" s="88" t="s">
        <v>98</v>
      </c>
      <c r="C30" s="80" t="s">
        <v>13</v>
      </c>
      <c r="D30" s="101">
        <f t="shared" si="10"/>
        <v>10</v>
      </c>
      <c r="E30" s="1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1">
        <f t="shared" si="9"/>
        <v>24</v>
      </c>
      <c r="B31" s="88" t="s">
        <v>99</v>
      </c>
      <c r="C31" s="80" t="s">
        <v>33</v>
      </c>
      <c r="D31" s="101">
        <f t="shared" si="10"/>
        <v>0</v>
      </c>
      <c r="E31" s="12"/>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 t="shared" si="9"/>
        <v>25</v>
      </c>
      <c r="B32" s="88" t="s">
        <v>100</v>
      </c>
      <c r="C32" s="80" t="s">
        <v>46</v>
      </c>
      <c r="D32" s="101">
        <f t="shared" si="10"/>
        <v>5</v>
      </c>
      <c r="E32" s="12"/>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si="9"/>
        <v>26</v>
      </c>
      <c r="B33" s="88" t="s">
        <v>101</v>
      </c>
      <c r="C33" s="80" t="s">
        <v>13</v>
      </c>
      <c r="D33" s="101">
        <f t="shared" si="10"/>
        <v>10</v>
      </c>
      <c r="E33" s="12"/>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ht="32" x14ac:dyDescent="0.2">
      <c r="A34" s="11">
        <f t="shared" si="9"/>
        <v>27</v>
      </c>
      <c r="B34" s="88" t="s">
        <v>102</v>
      </c>
      <c r="C34" s="80" t="s">
        <v>13</v>
      </c>
      <c r="D34" s="101">
        <f t="shared" ref="D34" si="11">IF(C34="Yes",10,IF(C34="Yes, Partially",5,IF(C34="No",0,"-")))</f>
        <v>10</v>
      </c>
      <c r="E34" s="12" t="s">
        <v>285</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11">
        <f t="shared" si="9"/>
        <v>28</v>
      </c>
      <c r="B35" s="88" t="s">
        <v>103</v>
      </c>
      <c r="C35" s="80" t="s">
        <v>13</v>
      </c>
      <c r="D35" s="101">
        <f t="shared" ref="D35:D36" si="12">IF(C35="Yes",10,IF(C35="Yes, Partially",5,IF(C35="No",0,"-")))</f>
        <v>10</v>
      </c>
      <c r="E35" s="10" t="s">
        <v>12</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thickBot="1" x14ac:dyDescent="0.25">
      <c r="A36" s="9">
        <f t="shared" si="9"/>
        <v>29</v>
      </c>
      <c r="B36" s="89" t="s">
        <v>104</v>
      </c>
      <c r="C36" s="81" t="s">
        <v>13</v>
      </c>
      <c r="D36" s="103">
        <f t="shared" si="12"/>
        <v>10</v>
      </c>
      <c r="E36" s="8" t="s">
        <v>12</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17" hidden="1" thickBot="1" x14ac:dyDescent="0.25">
      <c r="A37" s="48"/>
      <c r="B37" s="49"/>
      <c r="C37" s="53">
        <f>COUNTIF(C4:C36,"N/A")</f>
        <v>0</v>
      </c>
      <c r="D37" s="74">
        <f>SUM(D4:D36)</f>
        <v>225</v>
      </c>
      <c r="E37" s="50"/>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x14ac:dyDescent="0.2">
      <c r="A49" s="6"/>
      <c r="B49" s="6"/>
      <c r="C49" s="6"/>
      <c r="D49" s="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x14ac:dyDescent="0.2">
      <c r="A50" s="6"/>
      <c r="B50" s="6"/>
      <c r="C50" s="6"/>
      <c r="D50" s="7"/>
      <c r="E50" s="6"/>
      <c r="F50" s="6"/>
      <c r="G50" s="6"/>
      <c r="H50" s="6"/>
      <c r="I50" s="6"/>
      <c r="J50" s="6"/>
      <c r="K50" s="6"/>
      <c r="L50" s="6"/>
      <c r="M50" s="6"/>
      <c r="N50" s="6"/>
      <c r="O50" s="6"/>
      <c r="P50" s="6"/>
      <c r="Q50" s="6"/>
    </row>
    <row r="51" spans="1:35" x14ac:dyDescent="0.2">
      <c r="A51" s="6"/>
      <c r="B51" s="6"/>
      <c r="C51" s="6"/>
      <c r="D51" s="7"/>
      <c r="E51" s="6"/>
      <c r="F51" s="6"/>
      <c r="G51" s="6"/>
      <c r="H51" s="6"/>
      <c r="I51" s="6"/>
      <c r="J51" s="6"/>
      <c r="K51" s="6"/>
      <c r="L51" s="6"/>
      <c r="M51" s="6"/>
      <c r="N51" s="6"/>
      <c r="O51" s="6"/>
      <c r="P51" s="6"/>
      <c r="Q51" s="6"/>
    </row>
    <row r="52" spans="1:35" x14ac:dyDescent="0.2">
      <c r="A52" s="6"/>
      <c r="B52" s="6"/>
      <c r="C52" s="6"/>
      <c r="D52" s="7"/>
      <c r="E52" s="6"/>
      <c r="F52" s="6"/>
      <c r="G52" s="6"/>
      <c r="H52" s="6"/>
      <c r="I52" s="6"/>
      <c r="J52" s="6"/>
      <c r="K52" s="6"/>
      <c r="L52" s="6"/>
      <c r="M52" s="6"/>
      <c r="N52" s="6"/>
      <c r="O52" s="6"/>
      <c r="P52" s="6"/>
      <c r="Q52" s="6"/>
    </row>
    <row r="53" spans="1:35" x14ac:dyDescent="0.2">
      <c r="A53" s="6"/>
      <c r="B53" s="6"/>
      <c r="C53" s="6"/>
      <c r="D53" s="7"/>
      <c r="E53" s="6"/>
      <c r="F53" s="6"/>
      <c r="G53" s="6"/>
      <c r="H53" s="6"/>
      <c r="I53" s="6"/>
      <c r="J53" s="6"/>
      <c r="K53" s="6"/>
      <c r="L53" s="6"/>
      <c r="M53" s="6"/>
      <c r="N53" s="6"/>
      <c r="O53" s="6"/>
      <c r="P53" s="6"/>
      <c r="Q53" s="6"/>
    </row>
    <row r="54" spans="1:35" x14ac:dyDescent="0.2">
      <c r="A54" s="6"/>
      <c r="B54" s="6"/>
      <c r="C54" s="6"/>
      <c r="D54" s="7"/>
      <c r="E54" s="6"/>
      <c r="F54" s="6"/>
      <c r="G54" s="6"/>
      <c r="H54" s="6"/>
      <c r="I54" s="6"/>
      <c r="J54" s="6"/>
      <c r="K54" s="6"/>
      <c r="L54" s="6"/>
      <c r="M54" s="6"/>
      <c r="N54" s="6"/>
      <c r="O54" s="6"/>
      <c r="P54" s="6"/>
      <c r="Q54" s="6"/>
    </row>
    <row r="55" spans="1:35" x14ac:dyDescent="0.2">
      <c r="A55" s="6"/>
      <c r="B55" s="6"/>
      <c r="C55" s="6"/>
      <c r="D55" s="7"/>
      <c r="E55" s="6"/>
      <c r="F55" s="6"/>
      <c r="G55" s="6"/>
      <c r="H55" s="6"/>
      <c r="I55" s="6"/>
      <c r="J55" s="6"/>
      <c r="K55" s="6"/>
      <c r="L55" s="6"/>
      <c r="M55" s="6"/>
      <c r="N55" s="6"/>
      <c r="O55" s="6"/>
      <c r="P55" s="6"/>
      <c r="Q55" s="6"/>
    </row>
    <row r="56" spans="1:35" x14ac:dyDescent="0.2">
      <c r="A56" s="6"/>
      <c r="B56" s="6"/>
      <c r="C56" s="6"/>
      <c r="D56" s="7"/>
      <c r="E56" s="6"/>
      <c r="F56" s="6"/>
      <c r="G56" s="6"/>
      <c r="H56" s="6"/>
      <c r="I56" s="6"/>
      <c r="J56" s="6"/>
      <c r="K56" s="6"/>
      <c r="L56" s="6"/>
      <c r="M56" s="6"/>
      <c r="N56" s="6"/>
      <c r="O56" s="6"/>
      <c r="P56" s="6"/>
      <c r="Q56" s="6"/>
    </row>
    <row r="57" spans="1:35" x14ac:dyDescent="0.2">
      <c r="A57" s="6"/>
      <c r="B57" s="6"/>
      <c r="C57" s="6"/>
      <c r="D57" s="7"/>
      <c r="E57" s="6"/>
      <c r="F57" s="6"/>
      <c r="G57" s="6"/>
      <c r="H57" s="6"/>
      <c r="I57" s="6"/>
      <c r="J57" s="6"/>
      <c r="K57" s="6"/>
      <c r="L57" s="6"/>
      <c r="M57" s="6"/>
      <c r="N57" s="6"/>
      <c r="O57" s="6"/>
      <c r="P57" s="6"/>
      <c r="Q57" s="6"/>
    </row>
    <row r="58" spans="1:35" x14ac:dyDescent="0.2">
      <c r="F58" s="6"/>
      <c r="G58" s="6"/>
      <c r="H58" s="6"/>
      <c r="I58" s="6"/>
      <c r="J58" s="6"/>
      <c r="K58" s="6"/>
      <c r="L58" s="6"/>
      <c r="M58" s="6"/>
      <c r="N58" s="6"/>
      <c r="O58" s="6"/>
      <c r="P58" s="6"/>
      <c r="Q58"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4:C16 C4:C12 C18:C21 C23:C36" xr:uid="{00000000-0002-0000-0300-000000000000}">
      <formula1>$K$4:$K$7</formula1>
    </dataValidation>
  </dataValidations>
  <pageMargins left="0.49" right="0.43999999999999995" top="1" bottom="1" header="0.5" footer="0.5"/>
  <pageSetup paperSize="9" scale="34" fitToHeight="4" orientation="landscape" r:id="rId1"/>
  <headerFooter alignWithMargins="0">
    <oddHeader>&amp;L&amp;"System Font,Normal"&amp;K000000&amp;G&amp;C&amp;"-,Negrita"&amp;16Quality Review Checklist
&amp;K09-040 &amp;"Calibri (Cuerpo),Negrita"&amp;K04-024DIALOGOS&amp;R&amp;G</oddHeader>
    <oddFooter>&amp;RPage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I42"/>
  <sheetViews>
    <sheetView view="pageLayout" topLeftCell="A4" zoomScale="80" zoomScaleNormal="100" zoomScalePageLayoutView="80" workbookViewId="0">
      <selection activeCell="C20" sqref="C20"/>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9.1640625" style="4" hidden="1" customWidth="1"/>
    <col min="12" max="16384" width="9.1640625" style="4"/>
  </cols>
  <sheetData>
    <row r="1" spans="1:35" ht="44.25" customHeight="1" thickBot="1" x14ac:dyDescent="0.25">
      <c r="A1" s="54" t="s">
        <v>15</v>
      </c>
      <c r="B1" s="55"/>
      <c r="C1" s="76" t="s">
        <v>9</v>
      </c>
      <c r="D1" s="104">
        <f>D21/(140-C21*10)</f>
        <v>1</v>
      </c>
      <c r="E1" s="105">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105</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ht="30" x14ac:dyDescent="0.2">
      <c r="A4" s="14">
        <v>1</v>
      </c>
      <c r="B4" s="120" t="s">
        <v>106</v>
      </c>
      <c r="C4" s="109" t="s">
        <v>13</v>
      </c>
      <c r="D4" s="101">
        <f>IF(C4="Yes",10,IF(C4="Yes, Partially",5,IF(C4="No",0,"-")))</f>
        <v>10</v>
      </c>
      <c r="E4" s="134" t="s">
        <v>286</v>
      </c>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121" t="s">
        <v>107</v>
      </c>
      <c r="C5" s="72" t="s">
        <v>13</v>
      </c>
      <c r="D5" s="101">
        <f>IF(C5="Yes",10,IF(C5="Yes, Partially",5,IF(C5="No",0,"-")))</f>
        <v>10</v>
      </c>
      <c r="E5" s="10"/>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ht="17" thickBot="1" x14ac:dyDescent="0.25">
      <c r="A6" s="11">
        <v>3</v>
      </c>
      <c r="B6" s="121" t="s">
        <v>108</v>
      </c>
      <c r="C6" s="73" t="s">
        <v>13</v>
      </c>
      <c r="D6" s="101">
        <f>IF(C6="Yes",10,IF(C6="Yes, Partially",5,IF(C6="No",0,"-")))</f>
        <v>10</v>
      </c>
      <c r="E6" s="10"/>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ht="17" thickBot="1" x14ac:dyDescent="0.25">
      <c r="A7" s="63"/>
      <c r="B7" s="78" t="s">
        <v>109</v>
      </c>
      <c r="C7" s="64"/>
      <c r="D7" s="108"/>
      <c r="E7" s="65"/>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4">
        <f>A6+1</f>
        <v>4</v>
      </c>
      <c r="B8" s="120" t="s">
        <v>110</v>
      </c>
      <c r="C8" s="109" t="s">
        <v>13</v>
      </c>
      <c r="D8" s="101">
        <f t="shared" ref="D8:D13" si="0">IF(C8="Yes",10,IF(C8="Yes, Partially",5,IF(C8="No",0,"-")))</f>
        <v>10</v>
      </c>
      <c r="E8" s="10" t="s">
        <v>12</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f>A8+1</f>
        <v>5</v>
      </c>
      <c r="B9" s="123" t="s">
        <v>111</v>
      </c>
      <c r="C9" s="72" t="s">
        <v>27</v>
      </c>
      <c r="D9" s="101" t="str">
        <f t="shared" si="0"/>
        <v>-</v>
      </c>
      <c r="E9" s="10"/>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f t="shared" ref="A10:A13" si="1">A9+1</f>
        <v>6</v>
      </c>
      <c r="B10" s="123" t="s">
        <v>112</v>
      </c>
      <c r="C10" s="72" t="s">
        <v>13</v>
      </c>
      <c r="D10" s="101">
        <f t="shared" si="0"/>
        <v>10</v>
      </c>
      <c r="E10" s="10"/>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 t="shared" si="1"/>
        <v>7</v>
      </c>
      <c r="B11" s="123" t="s">
        <v>113</v>
      </c>
      <c r="C11" s="72" t="s">
        <v>13</v>
      </c>
      <c r="D11" s="101">
        <f t="shared" si="0"/>
        <v>10</v>
      </c>
      <c r="E11" s="10"/>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 t="shared" si="1"/>
        <v>8</v>
      </c>
      <c r="B12" s="121" t="s">
        <v>114</v>
      </c>
      <c r="C12" s="72" t="s">
        <v>13</v>
      </c>
      <c r="D12" s="101">
        <f t="shared" si="0"/>
        <v>10</v>
      </c>
      <c r="E12" s="10"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7" thickBot="1" x14ac:dyDescent="0.25">
      <c r="A13" s="11">
        <f t="shared" si="1"/>
        <v>9</v>
      </c>
      <c r="B13" s="121" t="s">
        <v>115</v>
      </c>
      <c r="C13" s="72" t="s">
        <v>13</v>
      </c>
      <c r="D13" s="101">
        <f t="shared" si="0"/>
        <v>10</v>
      </c>
      <c r="E13" s="10"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7" thickBot="1" x14ac:dyDescent="0.25">
      <c r="A14" s="63"/>
      <c r="B14" s="78" t="s">
        <v>116</v>
      </c>
      <c r="C14" s="64"/>
      <c r="D14" s="108"/>
      <c r="E14" s="6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4">
        <f>A13+1</f>
        <v>10</v>
      </c>
      <c r="B15" s="120" t="s">
        <v>117</v>
      </c>
      <c r="C15" s="109" t="s">
        <v>13</v>
      </c>
      <c r="D15" s="101">
        <f>IF(C15="Yes",10,IF(C15="Yes, Partially",5,IF(C15="No",0,"-")))</f>
        <v>10</v>
      </c>
      <c r="E15" s="13" t="s">
        <v>12</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1">
        <f>A15+1</f>
        <v>11</v>
      </c>
      <c r="B16" s="121" t="s">
        <v>118</v>
      </c>
      <c r="C16" s="72" t="s">
        <v>13</v>
      </c>
      <c r="D16" s="101">
        <f>IF(C16="Yes",10,IF(C16="Yes, Partially",5,IF(C16="No",0,"-")))</f>
        <v>10</v>
      </c>
      <c r="E16" s="10"/>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11">
        <f>A16+1</f>
        <v>12</v>
      </c>
      <c r="B17" s="122" t="s">
        <v>119</v>
      </c>
      <c r="C17" s="72" t="s">
        <v>13</v>
      </c>
      <c r="D17" s="101">
        <f>IF(C17="Yes",10,IF(C17="Yes, Partially",5,IF(C17="No",0,"-")))</f>
        <v>10</v>
      </c>
      <c r="E17" s="10"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7" thickBot="1" x14ac:dyDescent="0.25">
      <c r="A18" s="63"/>
      <c r="B18" s="78" t="s">
        <v>120</v>
      </c>
      <c r="C18" s="64"/>
      <c r="D18" s="108"/>
      <c r="E18" s="65"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4">
        <f>A17+1</f>
        <v>13</v>
      </c>
      <c r="B19" s="120" t="s">
        <v>121</v>
      </c>
      <c r="C19" s="109" t="s">
        <v>13</v>
      </c>
      <c r="D19" s="101">
        <f>IF(C19="Yes",10,IF(C19="Yes, Partially",5,IF(C19="No",0,"-")))</f>
        <v>10</v>
      </c>
      <c r="E19" s="13"/>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9">
        <f>A19+1</f>
        <v>14</v>
      </c>
      <c r="B20" s="122" t="s">
        <v>122</v>
      </c>
      <c r="C20" s="73" t="s">
        <v>13</v>
      </c>
      <c r="D20" s="103">
        <f>IF(C20="Yes",10,IF(C20="Yes, Partially",5,IF(C20="No",0,"-")))</f>
        <v>10</v>
      </c>
      <c r="E20" s="8"/>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hidden="1" thickBot="1" x14ac:dyDescent="0.25">
      <c r="A21" s="48"/>
      <c r="B21" s="49"/>
      <c r="C21" s="53">
        <f>COUNTIF(C4:C20,"N/A")</f>
        <v>1</v>
      </c>
      <c r="D21" s="74">
        <f>SUM(D4:D20)</f>
        <v>130</v>
      </c>
      <c r="E21" s="5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
      <c r="B22" s="6"/>
      <c r="C22" s="6"/>
      <c r="D22" s="7"/>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F42" s="6"/>
      <c r="G42" s="6"/>
      <c r="H42" s="6"/>
      <c r="I42" s="6"/>
      <c r="J42" s="6"/>
      <c r="K42" s="6"/>
      <c r="L42" s="6"/>
      <c r="M42" s="6"/>
      <c r="N42" s="6"/>
      <c r="O42" s="6"/>
      <c r="P42" s="6"/>
      <c r="Q42"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9:C20 C4:C6 C15:C17 C8:C13" xr:uid="{00000000-0002-0000-0400-000000000000}">
      <formula1>$K$4:$K$7</formula1>
    </dataValidation>
  </dataValidations>
  <pageMargins left="0.49" right="0.43999999999999995" top="1" bottom="1" header="0.5" footer="0.5"/>
  <pageSetup paperSize="9" scale="34" fitToHeight="4" orientation="landscape" r:id="rId1"/>
  <headerFooter alignWithMargins="0">
    <oddHeader>&amp;L&amp;"-,Normal"&amp;8&amp;K00-011&amp;G  &amp;10&amp;K00-028PM² Logs V3.0.1&amp;C&amp;"-,Negrita"&amp;16Quality Review Checklist
&amp;"Calibri (Cuerpo),Negrita"&amp;K04-024DIALOGOS&amp;R&amp;G</oddHeader>
    <oddFooter>&amp;RPage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I57"/>
  <sheetViews>
    <sheetView view="pageLayout" topLeftCell="A4" zoomScale="80" zoomScaleNormal="100" zoomScalePageLayoutView="80" workbookViewId="0">
      <selection activeCell="C35" sqref="C35"/>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123</v>
      </c>
      <c r="B1" s="55"/>
      <c r="C1" s="76" t="s">
        <v>9</v>
      </c>
      <c r="D1" s="104">
        <f>D36/(300-C36*10)</f>
        <v>0.88260869565217392</v>
      </c>
      <c r="E1" s="105">
        <f>D1</f>
        <v>0.88260869565217392</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124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125</v>
      </c>
      <c r="C4" s="80">
        <v>9</v>
      </c>
      <c r="D4" s="106">
        <f t="shared" ref="D4:D5" si="0">C4</f>
        <v>9</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126</v>
      </c>
      <c r="C5" s="80">
        <v>9</v>
      </c>
      <c r="D5" s="106">
        <f t="shared" si="0"/>
        <v>9</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127</v>
      </c>
      <c r="C6" s="80" t="s">
        <v>13</v>
      </c>
      <c r="D6" s="101">
        <f>IF(C6="Yes",10,IF(C6="Yes, Partially",5,IF(C6="No",0,"-")))</f>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128</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x14ac:dyDescent="0.2">
      <c r="A8" s="11">
        <v>5</v>
      </c>
      <c r="B8" s="84" t="s">
        <v>129</v>
      </c>
      <c r="C8" s="80" t="s">
        <v>13</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x14ac:dyDescent="0.2">
      <c r="A9" s="11">
        <v>6</v>
      </c>
      <c r="B9" s="84" t="s">
        <v>130</v>
      </c>
      <c r="C9" s="80" t="s">
        <v>13</v>
      </c>
      <c r="D9" s="101">
        <f t="shared" ref="D9:D14" si="1">IF(C9="Yes",10,IF(C9="Yes, Partially",5,IF(C9="No",0,"-")))</f>
        <v>10</v>
      </c>
      <c r="E9" s="85" t="s">
        <v>12</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1">
        <v>7</v>
      </c>
      <c r="B10" s="84" t="s">
        <v>131</v>
      </c>
      <c r="C10" s="80" t="s">
        <v>13</v>
      </c>
      <c r="D10" s="101">
        <f t="shared" si="1"/>
        <v>10</v>
      </c>
      <c r="E10" s="85"/>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v>8</v>
      </c>
      <c r="B11" s="84" t="s">
        <v>132</v>
      </c>
      <c r="C11" s="80" t="s">
        <v>33</v>
      </c>
      <c r="D11" s="101">
        <f t="shared" si="1"/>
        <v>0</v>
      </c>
      <c r="E11" s="85"/>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v>9</v>
      </c>
      <c r="B12" s="84" t="s">
        <v>133</v>
      </c>
      <c r="C12" s="80" t="s">
        <v>46</v>
      </c>
      <c r="D12" s="101">
        <f t="shared" si="1"/>
        <v>5</v>
      </c>
      <c r="E12" s="85"/>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v>10</v>
      </c>
      <c r="B13" s="84" t="s">
        <v>134</v>
      </c>
      <c r="C13" s="80" t="s">
        <v>13</v>
      </c>
      <c r="D13" s="101">
        <f t="shared" si="1"/>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75" customHeight="1" thickBot="1" x14ac:dyDescent="0.25">
      <c r="A14" s="11">
        <v>11</v>
      </c>
      <c r="B14" s="84" t="s">
        <v>135</v>
      </c>
      <c r="C14" s="80" t="s">
        <v>13</v>
      </c>
      <c r="D14" s="101">
        <f t="shared" si="1"/>
        <v>10</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63"/>
      <c r="B15" s="78" t="s">
        <v>136</v>
      </c>
      <c r="C15" s="64"/>
      <c r="D15" s="108"/>
      <c r="E15" s="6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x14ac:dyDescent="0.2">
      <c r="A16" s="14">
        <f>A14+1</f>
        <v>12</v>
      </c>
      <c r="B16" s="82" t="s">
        <v>137</v>
      </c>
      <c r="C16" s="80" t="s">
        <v>13</v>
      </c>
      <c r="D16" s="101">
        <f t="shared" ref="D16" si="2">IF(C16="Yes",10,IF(C16="Yes, Partially",5,IF(C16="No",0,"-")))</f>
        <v>10</v>
      </c>
      <c r="E16" s="86" t="s">
        <v>12</v>
      </c>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A16+1</f>
        <v>13</v>
      </c>
      <c r="B17" s="84" t="s">
        <v>138</v>
      </c>
      <c r="C17" s="80" t="s">
        <v>13</v>
      </c>
      <c r="D17" s="101">
        <f t="shared" ref="D17:D18" si="3">IF(C17="Yes",10,IF(C17="Yes, Partially",5,IF(C17="No",0,"-")))</f>
        <v>10</v>
      </c>
      <c r="E17" s="85" t="s">
        <v>12</v>
      </c>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A17+1</f>
        <v>14</v>
      </c>
      <c r="B18" s="84" t="s">
        <v>139</v>
      </c>
      <c r="C18" s="80" t="s">
        <v>13</v>
      </c>
      <c r="D18" s="101">
        <f t="shared" si="3"/>
        <v>10</v>
      </c>
      <c r="E18" s="85" t="s">
        <v>12</v>
      </c>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15</v>
      </c>
      <c r="B19" s="84" t="s">
        <v>140</v>
      </c>
      <c r="C19" s="80" t="s">
        <v>13</v>
      </c>
      <c r="D19" s="101">
        <f t="shared" ref="D19" si="4">IF(C19="Yes",10,IF(C19="Yes, Partially",5,IF(C19="No",0,"-")))</f>
        <v>10</v>
      </c>
      <c r="E19" s="85" t="s">
        <v>12</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A19+1</f>
        <v>16</v>
      </c>
      <c r="B20" s="84" t="s">
        <v>141</v>
      </c>
      <c r="C20" s="93" t="s">
        <v>13</v>
      </c>
      <c r="D20" s="101">
        <f t="shared" ref="D20" si="5">IF(C20="Yes",10,IF(C20="Yes, Partially",5,IF(C20="No",0,"-")))</f>
        <v>10</v>
      </c>
      <c r="E20" s="85"/>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11">
        <f t="shared" ref="A21:A29" si="6">A20+1</f>
        <v>17</v>
      </c>
      <c r="B21" s="84" t="s">
        <v>142</v>
      </c>
      <c r="C21" s="93" t="s">
        <v>13</v>
      </c>
      <c r="D21" s="101">
        <f t="shared" ref="D21" si="7">IF(C21="Yes",10,IF(C21="Yes, Partially",5,IF(C21="No",0,"-")))</f>
        <v>10</v>
      </c>
      <c r="E21" s="8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1">
        <f t="shared" si="6"/>
        <v>18</v>
      </c>
      <c r="B22" s="84" t="s">
        <v>143</v>
      </c>
      <c r="C22" s="80" t="s">
        <v>27</v>
      </c>
      <c r="D22" s="101" t="str">
        <f t="shared" ref="D22" si="8">IF(C22="Yes",10,IF(C22="Yes, Partially",5,IF(C22="No",0,"-")))</f>
        <v>-</v>
      </c>
      <c r="E22" s="85"/>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 t="shared" si="6"/>
        <v>19</v>
      </c>
      <c r="B23" s="84" t="s">
        <v>144</v>
      </c>
      <c r="C23" s="80" t="s">
        <v>27</v>
      </c>
      <c r="D23" s="101" t="str">
        <f t="shared" ref="D23" si="9">IF(C23="Yes",10,IF(C23="Yes, Partially",5,IF(C23="No",0,"-")))</f>
        <v>-</v>
      </c>
      <c r="E23" s="85"/>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si="6"/>
        <v>20</v>
      </c>
      <c r="B24" s="84" t="s">
        <v>145</v>
      </c>
      <c r="C24" s="80" t="s">
        <v>33</v>
      </c>
      <c r="D24" s="101">
        <f t="shared" ref="D24:D27" si="10">IF(C24="Yes",10,IF(C24="Yes, Partially",5,IF(C24="No",0,"-")))</f>
        <v>0</v>
      </c>
      <c r="E24" s="85"/>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6"/>
        <v>21</v>
      </c>
      <c r="B25" s="84" t="s">
        <v>146</v>
      </c>
      <c r="C25" s="80" t="s">
        <v>13</v>
      </c>
      <c r="D25" s="101">
        <f t="shared" si="10"/>
        <v>10</v>
      </c>
      <c r="E25" s="85"/>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6"/>
        <v>22</v>
      </c>
      <c r="B26" s="84" t="s">
        <v>147</v>
      </c>
      <c r="C26" s="80" t="s">
        <v>13</v>
      </c>
      <c r="D26" s="101">
        <f t="shared" si="10"/>
        <v>10</v>
      </c>
      <c r="E26" s="85" t="s">
        <v>12</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11">
        <f t="shared" si="6"/>
        <v>23</v>
      </c>
      <c r="B27" s="84" t="s">
        <v>148</v>
      </c>
      <c r="C27" s="93" t="s">
        <v>13</v>
      </c>
      <c r="D27" s="101">
        <f t="shared" si="10"/>
        <v>10</v>
      </c>
      <c r="E27" s="85" t="s">
        <v>12</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6"/>
        <v>24</v>
      </c>
      <c r="B28" s="84" t="s">
        <v>149</v>
      </c>
      <c r="C28" s="93" t="s">
        <v>27</v>
      </c>
      <c r="D28" s="101" t="str">
        <f t="shared" ref="D28:D29" si="11">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11">
        <f t="shared" si="6"/>
        <v>25</v>
      </c>
      <c r="B29" s="84" t="s">
        <v>150</v>
      </c>
      <c r="C29" s="80" t="s">
        <v>27</v>
      </c>
      <c r="D29" s="101" t="str">
        <f t="shared" si="11"/>
        <v>-</v>
      </c>
      <c r="E29" s="87"/>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thickBot="1" x14ac:dyDescent="0.25">
      <c r="A30" s="63"/>
      <c r="B30" s="78" t="s">
        <v>151</v>
      </c>
      <c r="C30" s="64"/>
      <c r="D30" s="108"/>
      <c r="E30" s="65"/>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14">
        <f>A29+1</f>
        <v>26</v>
      </c>
      <c r="B31" s="82" t="s">
        <v>152</v>
      </c>
      <c r="C31" s="80" t="s">
        <v>13</v>
      </c>
      <c r="D31" s="101">
        <f t="shared" ref="D31" si="12">IF(C31="Yes",10,IF(C31="Yes, Partially",5,IF(C31="No",0,"-")))</f>
        <v>10</v>
      </c>
      <c r="E31" s="8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11">
        <f>A31+1</f>
        <v>27</v>
      </c>
      <c r="B32" s="88" t="s">
        <v>153</v>
      </c>
      <c r="C32" s="80" t="s">
        <v>27</v>
      </c>
      <c r="D32" s="101" t="str">
        <f t="shared" ref="D32:D34" si="13">IF(C32="Yes",10,IF(C32="Yes, Partially",5,IF(C32="No",0,"-")))</f>
        <v>-</v>
      </c>
      <c r="E32" s="87"/>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11">
        <f t="shared" ref="A33:A35" si="14">A32+1</f>
        <v>28</v>
      </c>
      <c r="B33" s="88" t="s">
        <v>154</v>
      </c>
      <c r="C33" s="80" t="s">
        <v>13</v>
      </c>
      <c r="D33" s="101">
        <f t="shared" si="13"/>
        <v>10</v>
      </c>
      <c r="E33" s="87"/>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11">
        <f t="shared" si="14"/>
        <v>29</v>
      </c>
      <c r="B34" s="88" t="s">
        <v>155</v>
      </c>
      <c r="C34" s="80" t="s">
        <v>27</v>
      </c>
      <c r="D34" s="101" t="str">
        <f t="shared" si="13"/>
        <v>-</v>
      </c>
      <c r="E34" s="87"/>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17" thickBot="1" x14ac:dyDescent="0.25">
      <c r="A35" s="9">
        <f t="shared" si="14"/>
        <v>30</v>
      </c>
      <c r="B35" s="89" t="s">
        <v>156</v>
      </c>
      <c r="C35" s="81" t="s">
        <v>27</v>
      </c>
      <c r="D35" s="103" t="str">
        <f t="shared" ref="D35" si="15">IF(C35="Yes",10,IF(C35="Yes, Partially",5,IF(C35="No",0,"-")))</f>
        <v>-</v>
      </c>
      <c r="E35" s="90"/>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ht="17" hidden="1" thickBot="1" x14ac:dyDescent="0.25">
      <c r="A36" s="48"/>
      <c r="B36" s="91"/>
      <c r="C36" s="53">
        <f>COUNTIF(C4:C35,"N/A")</f>
        <v>7</v>
      </c>
      <c r="D36" s="74">
        <f>SUM(D4:D35)</f>
        <v>203</v>
      </c>
      <c r="E36" s="92"/>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
      <c r="A44" s="6"/>
      <c r="B44" s="6"/>
      <c r="C44" s="6"/>
      <c r="D44" s="7"/>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
      <c r="A45" s="6"/>
      <c r="B45" s="6"/>
      <c r="C45" s="6"/>
      <c r="D45" s="7"/>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
      <c r="A46" s="6"/>
      <c r="B46" s="6"/>
      <c r="C46" s="6"/>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
      <c r="A47" s="6"/>
      <c r="B47" s="6"/>
      <c r="C47" s="6"/>
      <c r="D47" s="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
      <c r="A48" s="6"/>
      <c r="B48" s="6"/>
      <c r="C48" s="6"/>
      <c r="D48" s="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A51" s="6"/>
      <c r="B51" s="6"/>
      <c r="C51" s="6"/>
      <c r="D51" s="7"/>
      <c r="E51" s="6"/>
      <c r="F51" s="6"/>
      <c r="G51" s="6"/>
      <c r="H51" s="6"/>
      <c r="I51" s="6"/>
      <c r="J51" s="6"/>
      <c r="K51" s="6"/>
      <c r="L51" s="6"/>
      <c r="M51" s="6"/>
      <c r="N51" s="6"/>
      <c r="O51" s="6"/>
      <c r="P51" s="6"/>
      <c r="Q51" s="6"/>
    </row>
    <row r="52" spans="1:17" x14ac:dyDescent="0.2">
      <c r="A52" s="6"/>
      <c r="B52" s="6"/>
      <c r="C52" s="6"/>
      <c r="D52" s="7"/>
      <c r="E52" s="6"/>
      <c r="F52" s="6"/>
      <c r="G52" s="6"/>
      <c r="H52" s="6"/>
      <c r="I52" s="6"/>
      <c r="J52" s="6"/>
      <c r="K52" s="6"/>
      <c r="L52" s="6"/>
      <c r="M52" s="6"/>
      <c r="N52" s="6"/>
      <c r="O52" s="6"/>
      <c r="P52" s="6"/>
      <c r="Q52" s="6"/>
    </row>
    <row r="53" spans="1:17" x14ac:dyDescent="0.2">
      <c r="A53" s="6"/>
      <c r="B53" s="6"/>
      <c r="C53" s="6"/>
      <c r="D53" s="7"/>
      <c r="E53" s="6"/>
      <c r="F53" s="6"/>
      <c r="G53" s="6"/>
      <c r="H53" s="6"/>
      <c r="I53" s="6"/>
      <c r="J53" s="6"/>
      <c r="K53" s="6"/>
      <c r="L53" s="6"/>
      <c r="M53" s="6"/>
      <c r="N53" s="6"/>
      <c r="O53" s="6"/>
      <c r="P53" s="6"/>
      <c r="Q53" s="6"/>
    </row>
    <row r="54" spans="1:17" x14ac:dyDescent="0.2">
      <c r="A54" s="6"/>
      <c r="B54" s="6"/>
      <c r="C54" s="6"/>
      <c r="D54" s="7"/>
      <c r="E54" s="6"/>
      <c r="F54" s="6"/>
      <c r="G54" s="6"/>
      <c r="H54" s="6"/>
      <c r="I54" s="6"/>
      <c r="J54" s="6"/>
      <c r="K54" s="6"/>
      <c r="L54" s="6"/>
      <c r="M54" s="6"/>
      <c r="N54" s="6"/>
      <c r="O54" s="6"/>
      <c r="P54" s="6"/>
      <c r="Q54" s="6"/>
    </row>
    <row r="55" spans="1:17" x14ac:dyDescent="0.2">
      <c r="A55" s="6"/>
      <c r="B55" s="6"/>
      <c r="C55" s="6"/>
      <c r="D55" s="7"/>
      <c r="E55" s="6"/>
      <c r="F55" s="6"/>
      <c r="G55" s="6"/>
      <c r="H55" s="6"/>
      <c r="I55" s="6"/>
      <c r="J55" s="6"/>
      <c r="K55" s="6"/>
      <c r="L55" s="6"/>
      <c r="M55" s="6"/>
      <c r="N55" s="6"/>
      <c r="O55" s="6"/>
      <c r="P55" s="6"/>
      <c r="Q55" s="6"/>
    </row>
    <row r="56" spans="1:17" x14ac:dyDescent="0.2">
      <c r="A56" s="6"/>
      <c r="B56" s="6"/>
      <c r="C56" s="6"/>
      <c r="D56" s="7"/>
      <c r="E56" s="6"/>
      <c r="F56" s="6"/>
      <c r="G56" s="6"/>
      <c r="H56" s="6"/>
      <c r="I56" s="6"/>
      <c r="J56" s="6"/>
      <c r="K56" s="6"/>
      <c r="L56" s="6"/>
      <c r="M56" s="6"/>
      <c r="N56" s="6"/>
      <c r="O56" s="6"/>
      <c r="P56" s="6"/>
      <c r="Q56" s="6"/>
    </row>
    <row r="57" spans="1:17" x14ac:dyDescent="0.2">
      <c r="F57" s="6"/>
      <c r="G57" s="6"/>
      <c r="H57" s="6"/>
      <c r="I57" s="6"/>
      <c r="J57" s="6"/>
      <c r="K57" s="6"/>
      <c r="L57" s="6"/>
      <c r="M57" s="6"/>
      <c r="N57" s="6"/>
      <c r="O57" s="6"/>
      <c r="P57" s="6"/>
      <c r="Q57"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6:C14 C16:C35" xr:uid="{00000000-0002-0000-05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I51"/>
  <sheetViews>
    <sheetView view="pageLayout" topLeftCell="A4" zoomScale="80" zoomScaleNormal="100" zoomScalePageLayoutView="80" workbookViewId="0">
      <selection activeCell="C29" sqref="C29"/>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17</v>
      </c>
      <c r="B1" s="55"/>
      <c r="C1" s="76" t="s">
        <v>9</v>
      </c>
      <c r="D1" s="104">
        <f>D30/(230-C30*10)</f>
        <v>0.69230769230769229</v>
      </c>
      <c r="E1" s="105">
        <f>D1</f>
        <v>0.69230769230769229</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157</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158</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159</v>
      </c>
      <c r="C5" s="80" t="s">
        <v>13</v>
      </c>
      <c r="D5" s="101">
        <f t="shared" ref="D5:D8" si="0">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160</v>
      </c>
      <c r="C6" s="80" t="s">
        <v>27</v>
      </c>
      <c r="D6" s="101" t="str">
        <f t="shared" si="0"/>
        <v>-</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ht="15.75" customHeight="1" x14ac:dyDescent="0.2">
      <c r="A7" s="11">
        <v>4</v>
      </c>
      <c r="B7" s="84" t="s">
        <v>161</v>
      </c>
      <c r="C7" s="80" t="s">
        <v>27</v>
      </c>
      <c r="D7" s="101" t="str">
        <f t="shared" si="0"/>
        <v>-</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162</v>
      </c>
      <c r="C8" s="80" t="s">
        <v>13</v>
      </c>
      <c r="D8" s="101">
        <f t="shared" si="0"/>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163</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164</v>
      </c>
      <c r="C10" s="80" t="s">
        <v>33</v>
      </c>
      <c r="D10" s="101">
        <f t="shared" ref="D10:D15" si="1">IF(C10="Yes",10,IF(C10="Yes, Partially",5,IF(C10="No",0,"-")))</f>
        <v>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84" t="s">
        <v>165</v>
      </c>
      <c r="C11" s="80" t="s">
        <v>33</v>
      </c>
      <c r="D11" s="101">
        <f t="shared" si="1"/>
        <v>0</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166</v>
      </c>
      <c r="C12" s="80" t="s">
        <v>13</v>
      </c>
      <c r="D12" s="101">
        <f t="shared" si="1"/>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84" t="s">
        <v>167</v>
      </c>
      <c r="C13" s="80" t="s">
        <v>27</v>
      </c>
      <c r="D13" s="101" t="str">
        <f t="shared" si="1"/>
        <v>-</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84" t="s">
        <v>168</v>
      </c>
      <c r="C14" s="93" t="s">
        <v>27</v>
      </c>
      <c r="D14" s="101" t="str">
        <f t="shared" si="1"/>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7" thickBot="1" x14ac:dyDescent="0.25">
      <c r="A15" s="11">
        <f t="shared" ref="A15:A20" si="2">A14+1</f>
        <v>11</v>
      </c>
      <c r="B15" s="84" t="s">
        <v>169</v>
      </c>
      <c r="C15" s="93" t="s">
        <v>13</v>
      </c>
      <c r="D15" s="101">
        <f t="shared" si="1"/>
        <v>10</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63"/>
      <c r="B16" s="78" t="s">
        <v>170</v>
      </c>
      <c r="C16" s="64"/>
      <c r="D16" s="108"/>
      <c r="E16" s="6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x14ac:dyDescent="0.2">
      <c r="A17" s="11">
        <f>A15+1</f>
        <v>12</v>
      </c>
      <c r="B17" s="84" t="s">
        <v>171</v>
      </c>
      <c r="C17" s="80" t="s">
        <v>27</v>
      </c>
      <c r="D17" s="101" t="str">
        <f>IF(C17="Yes",10,IF(C17="Yes, Partially",5,IF(C17="No",0,"-")))</f>
        <v>-</v>
      </c>
      <c r="E17" s="8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 t="shared" si="2"/>
        <v>13</v>
      </c>
      <c r="B18" s="84" t="s">
        <v>172</v>
      </c>
      <c r="C18" s="80" t="s">
        <v>27</v>
      </c>
      <c r="D18" s="101" t="str">
        <f>IF(C18="Yes",10,IF(C18="Yes, Partially",5,IF(C18="No",0,"-")))</f>
        <v>-</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si="2"/>
        <v>14</v>
      </c>
      <c r="B19" s="84" t="s">
        <v>173</v>
      </c>
      <c r="C19" s="80" t="s">
        <v>27</v>
      </c>
      <c r="D19" s="101" t="str">
        <f>IF(C19="Yes",10,IF(C19="Yes, Partially",5,IF(C19="No",0,"-")))</f>
        <v>-</v>
      </c>
      <c r="E19" s="85" t="s">
        <v>12</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17" thickBot="1" x14ac:dyDescent="0.25">
      <c r="A20" s="11">
        <f t="shared" si="2"/>
        <v>15</v>
      </c>
      <c r="B20" s="84" t="s">
        <v>174</v>
      </c>
      <c r="C20" s="93" t="s">
        <v>33</v>
      </c>
      <c r="D20" s="101">
        <f>IF(C20="Yes",10,IF(C20="Yes, Partially",5,IF(C20="No",0,"-")))</f>
        <v>0</v>
      </c>
      <c r="E20" s="85" t="s">
        <v>12</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175</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176</v>
      </c>
      <c r="C22" s="79" t="s">
        <v>27</v>
      </c>
      <c r="D22" s="101" t="str">
        <f t="shared" ref="D22:D27" si="3">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177</v>
      </c>
      <c r="C23" s="80" t="s">
        <v>13</v>
      </c>
      <c r="D23" s="101">
        <f t="shared" si="3"/>
        <v>10</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11">
        <f t="shared" ref="A24:A29" si="4">A23+1</f>
        <v>18</v>
      </c>
      <c r="B24" s="88" t="s">
        <v>178</v>
      </c>
      <c r="C24" s="80" t="s">
        <v>13</v>
      </c>
      <c r="D24" s="101">
        <f t="shared" si="3"/>
        <v>10</v>
      </c>
      <c r="E24" s="87"/>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11">
        <f t="shared" si="4"/>
        <v>19</v>
      </c>
      <c r="B25" s="88" t="s">
        <v>179</v>
      </c>
      <c r="C25" s="80" t="s">
        <v>13</v>
      </c>
      <c r="D25" s="101">
        <f t="shared" si="3"/>
        <v>10</v>
      </c>
      <c r="E25" s="87"/>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11">
        <f t="shared" si="4"/>
        <v>20</v>
      </c>
      <c r="B26" s="88" t="s">
        <v>180</v>
      </c>
      <c r="C26" s="80" t="s">
        <v>13</v>
      </c>
      <c r="D26" s="101">
        <f t="shared" si="3"/>
        <v>10</v>
      </c>
      <c r="E26" s="87"/>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ht="32" x14ac:dyDescent="0.2">
      <c r="A27" s="11">
        <f t="shared" si="4"/>
        <v>21</v>
      </c>
      <c r="B27" s="88" t="s">
        <v>181</v>
      </c>
      <c r="C27" s="80" t="s">
        <v>27</v>
      </c>
      <c r="D27" s="101" t="str">
        <f t="shared" si="3"/>
        <v>-</v>
      </c>
      <c r="E27" s="87"/>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11">
        <f t="shared" si="4"/>
        <v>22</v>
      </c>
      <c r="B28" s="88" t="s">
        <v>182</v>
      </c>
      <c r="C28" s="80" t="s">
        <v>27</v>
      </c>
      <c r="D28" s="101" t="str">
        <f t="shared" ref="D28" si="5">IF(C28="Yes",10,IF(C28="Yes, Partially",5,IF(C28="No",0,"-")))</f>
        <v>-</v>
      </c>
      <c r="E28" s="87"/>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ht="17" thickBot="1" x14ac:dyDescent="0.25">
      <c r="A29" s="9">
        <f t="shared" si="4"/>
        <v>23</v>
      </c>
      <c r="B29" s="89" t="s">
        <v>183</v>
      </c>
      <c r="C29" s="73" t="s">
        <v>33</v>
      </c>
      <c r="D29" s="107">
        <f t="shared" ref="D29" si="6">IF(C29="Yes",10,IF(C29="Yes, Partially",5,IF(C29="No",0,"-")))</f>
        <v>0</v>
      </c>
      <c r="E29" s="90"/>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ht="17" hidden="1" thickBot="1" x14ac:dyDescent="0.25">
      <c r="A30" s="48"/>
      <c r="B30" s="91"/>
      <c r="C30" s="53">
        <f>COUNTIF(C4:C29,"N/A")</f>
        <v>10</v>
      </c>
      <c r="D30" s="74">
        <f>SUM(D4:D29)</f>
        <v>90</v>
      </c>
      <c r="E30" s="92"/>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
      <c r="A39" s="6"/>
      <c r="B39" s="6"/>
      <c r="C39" s="6"/>
      <c r="D39" s="7"/>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
      <c r="A40" s="6"/>
      <c r="B40" s="6"/>
      <c r="C40" s="6"/>
      <c r="D40" s="7"/>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
      <c r="A41" s="6"/>
      <c r="B41" s="6"/>
      <c r="C41" s="6"/>
      <c r="D41" s="7"/>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
      <c r="A42" s="6"/>
      <c r="B42" s="6"/>
      <c r="C42" s="6"/>
      <c r="D42" s="7"/>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A46" s="6"/>
      <c r="B46" s="6"/>
      <c r="C46" s="6"/>
      <c r="D46" s="7"/>
      <c r="E46" s="6"/>
      <c r="F46" s="6"/>
      <c r="G46" s="6"/>
      <c r="H46" s="6"/>
      <c r="I46" s="6"/>
      <c r="J46" s="6"/>
      <c r="K46" s="6"/>
      <c r="L46" s="6"/>
      <c r="M46" s="6"/>
      <c r="N46" s="6"/>
      <c r="O46" s="6"/>
      <c r="P46" s="6"/>
      <c r="Q46" s="6"/>
    </row>
    <row r="47" spans="1:35" x14ac:dyDescent="0.2">
      <c r="A47" s="6"/>
      <c r="B47" s="6"/>
      <c r="C47" s="6"/>
      <c r="D47" s="7"/>
      <c r="E47" s="6"/>
      <c r="F47" s="6"/>
      <c r="G47" s="6"/>
      <c r="H47" s="6"/>
      <c r="I47" s="6"/>
      <c r="J47" s="6"/>
      <c r="K47" s="6"/>
      <c r="L47" s="6"/>
      <c r="M47" s="6"/>
      <c r="N47" s="6"/>
      <c r="O47" s="6"/>
      <c r="P47" s="6"/>
      <c r="Q47" s="6"/>
    </row>
    <row r="48" spans="1:35" x14ac:dyDescent="0.2">
      <c r="A48" s="6"/>
      <c r="B48" s="6"/>
      <c r="C48" s="6"/>
      <c r="D48" s="7"/>
      <c r="E48" s="6"/>
      <c r="F48" s="6"/>
      <c r="G48" s="6"/>
      <c r="H48" s="6"/>
      <c r="I48" s="6"/>
      <c r="J48" s="6"/>
      <c r="K48" s="6"/>
      <c r="L48" s="6"/>
      <c r="M48" s="6"/>
      <c r="N48" s="6"/>
      <c r="O48" s="6"/>
      <c r="P48" s="6"/>
      <c r="Q48" s="6"/>
    </row>
    <row r="49" spans="1:17" x14ac:dyDescent="0.2">
      <c r="A49" s="6"/>
      <c r="B49" s="6"/>
      <c r="C49" s="6"/>
      <c r="D49" s="7"/>
      <c r="E49" s="6"/>
      <c r="F49" s="6"/>
      <c r="G49" s="6"/>
      <c r="H49" s="6"/>
      <c r="I49" s="6"/>
      <c r="J49" s="6"/>
      <c r="K49" s="6"/>
      <c r="L49" s="6"/>
      <c r="M49" s="6"/>
      <c r="N49" s="6"/>
      <c r="O49" s="6"/>
      <c r="P49" s="6"/>
      <c r="Q49" s="6"/>
    </row>
    <row r="50" spans="1:17" x14ac:dyDescent="0.2">
      <c r="A50" s="6"/>
      <c r="B50" s="6"/>
      <c r="C50" s="6"/>
      <c r="D50" s="7"/>
      <c r="E50" s="6"/>
      <c r="F50" s="6"/>
      <c r="G50" s="6"/>
      <c r="H50" s="6"/>
      <c r="I50" s="6"/>
      <c r="J50" s="6"/>
      <c r="K50" s="6"/>
      <c r="L50" s="6"/>
      <c r="M50" s="6"/>
      <c r="N50" s="6"/>
      <c r="O50" s="6"/>
      <c r="P50" s="6"/>
      <c r="Q50" s="6"/>
    </row>
    <row r="51" spans="1:17" x14ac:dyDescent="0.2">
      <c r="F51" s="6"/>
      <c r="G51" s="6"/>
      <c r="H51" s="6"/>
      <c r="I51" s="6"/>
      <c r="J51" s="6"/>
      <c r="K51" s="6"/>
      <c r="L51" s="6"/>
      <c r="M51" s="6"/>
      <c r="N51" s="6"/>
      <c r="O51" s="6"/>
      <c r="P51" s="6"/>
      <c r="Q51"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10:C15 C4:C8 C17:C29" xr:uid="{00000000-0002-0000-0600-000000000000}">
      <formula1>$K$4:$K$7</formula1>
    </dataValidation>
  </dataValidations>
  <pageMargins left="0.49" right="0.43999999999999995" top="1" bottom="1" header="0.5" footer="0.5"/>
  <pageSetup paperSize="9" scale="34" fitToHeight="4" orientation="landscape" r:id="rId1"/>
  <headerFooter alignWithMargins="0">
    <oddHeader>&amp;L&amp;"-,Normal"&amp;8&amp;K00-015&amp;G  &amp;10&amp;K00-029PM² Logs V3.0.1&amp;C&amp;"-,Negrita"&amp;16Quality Review Checklist
&amp;"Calibri (Cuerpo),Negrita"&amp;K04-024DIALOGOS&amp;R&amp;G</oddHeader>
    <oddFooter>&amp;RPage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I43"/>
  <sheetViews>
    <sheetView view="pageLayout" topLeftCell="A4" zoomScale="80" zoomScaleNormal="100" zoomScalePageLayoutView="80" workbookViewId="0">
      <selection activeCell="C21" sqref="C21"/>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18</v>
      </c>
      <c r="B1" s="55"/>
      <c r="C1" s="76" t="s">
        <v>9</v>
      </c>
      <c r="D1" s="104">
        <f>D22/(160-C22*10)</f>
        <v>0.86363636363636365</v>
      </c>
      <c r="E1" s="105">
        <f>D1</f>
        <v>0.86363636363636365</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184</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185</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186</v>
      </c>
      <c r="C5" s="80" t="s">
        <v>13</v>
      </c>
      <c r="D5" s="101">
        <f>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187</v>
      </c>
      <c r="C6" s="80" t="s">
        <v>27</v>
      </c>
      <c r="D6" s="101" t="str">
        <f>IF(C6="Yes",10,IF(C6="Yes, Partially",5,IF(C6="No",0,"-")))</f>
        <v>-</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188</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189</v>
      </c>
      <c r="C8" s="80" t="s">
        <v>27</v>
      </c>
      <c r="D8" s="101" t="str">
        <f>IF(C8="Yes",10,IF(C8="Yes, Partially",5,IF(C8="No",0,"-")))</f>
        <v>-</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190</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124" t="s">
        <v>191</v>
      </c>
      <c r="C10" s="80" t="s">
        <v>13</v>
      </c>
      <c r="D10" s="101">
        <f>IF(C10="Yes",10,IF(C10="Yes, Partially",5,IF(C10="No",0,"-")))</f>
        <v>10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x14ac:dyDescent="0.2">
      <c r="A11" s="11">
        <f>A10+1</f>
        <v>7</v>
      </c>
      <c r="B11" s="125" t="s">
        <v>192</v>
      </c>
      <c r="C11" s="80" t="s">
        <v>46</v>
      </c>
      <c r="D11" s="101">
        <f t="shared" ref="D11:D12" si="0">IF(C11="Yes",10,IF(C11="Yes, Partially",5,IF(C11="No",0,"-")))</f>
        <v>5</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125" t="s">
        <v>193</v>
      </c>
      <c r="C12" s="80" t="s">
        <v>13</v>
      </c>
      <c r="D12" s="101">
        <f t="shared" si="0"/>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A12+1</f>
        <v>9</v>
      </c>
      <c r="B13" s="125" t="s">
        <v>194</v>
      </c>
      <c r="C13" s="80" t="s">
        <v>13</v>
      </c>
      <c r="D13" s="101">
        <f>IF(C13="Yes",10,IF(C13="Yes, Partially",5,IF(C13="No",0,"-")))</f>
        <v>10</v>
      </c>
      <c r="E13" s="85" t="s">
        <v>12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A13+1</f>
        <v>10</v>
      </c>
      <c r="B14" s="125" t="s">
        <v>195</v>
      </c>
      <c r="C14" s="93" t="s">
        <v>27</v>
      </c>
      <c r="D14" s="101" t="str">
        <f>IF(C14="Yes",10,IF(C14="Yes, Partially",5,IF(C14="No",0,"-")))</f>
        <v>-</v>
      </c>
      <c r="E14" s="85"/>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ref="A15" si="1">A14+1</f>
        <v>11</v>
      </c>
      <c r="B15" s="125" t="s">
        <v>196</v>
      </c>
      <c r="C15" s="93" t="s">
        <v>27</v>
      </c>
      <c r="D15" s="101" t="str">
        <f>IF(C15="Yes",10,IF(C15="Yes, Partially",5,IF(C15="No",0,"-")))</f>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A15+1</f>
        <v>12</v>
      </c>
      <c r="B16" s="125" t="s">
        <v>197</v>
      </c>
      <c r="C16" s="80" t="s">
        <v>13</v>
      </c>
      <c r="D16" s="101">
        <f>IF(C16="Yes",10,IF(C16="Yes, Partially",5,IF(C16="No",0,"-")))</f>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198</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4">
        <f>A16+1</f>
        <v>13</v>
      </c>
      <c r="B18" s="82" t="s">
        <v>199</v>
      </c>
      <c r="C18" s="79" t="s">
        <v>27</v>
      </c>
      <c r="D18" s="101" t="str">
        <f>IF(C18="Yes",10,IF(C18="Yes, Partially",5,IF(C18="No",0,"-")))</f>
        <v>-</v>
      </c>
      <c r="E18" s="8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A18+1</f>
        <v>14</v>
      </c>
      <c r="B19" s="88" t="s">
        <v>200</v>
      </c>
      <c r="C19" s="80" t="s">
        <v>33</v>
      </c>
      <c r="D19" s="101">
        <f>IF(C19="Yes",10,IF(C19="Yes, Partially",5,IF(C19="No",0,"-")))</f>
        <v>0</v>
      </c>
      <c r="E19" s="87"/>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
      <c r="A20" s="11">
        <f t="shared" ref="A20:A21" si="2">A19+1</f>
        <v>15</v>
      </c>
      <c r="B20" s="88" t="s">
        <v>201</v>
      </c>
      <c r="C20" s="80" t="s">
        <v>13</v>
      </c>
      <c r="D20" s="101">
        <f>IF(C20="Yes",10,IF(C20="Yes, Partially",5,IF(C20="No",0,"-")))</f>
        <v>10</v>
      </c>
      <c r="E20" s="87"/>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9">
        <f t="shared" si="2"/>
        <v>16</v>
      </c>
      <c r="B21" s="89" t="s">
        <v>202</v>
      </c>
      <c r="C21" s="73" t="s">
        <v>13</v>
      </c>
      <c r="D21" s="107">
        <f>IF(C21="Yes",10,IF(C21="Yes, Partially",5,IF(C21="No",0,"-")))</f>
        <v>10</v>
      </c>
      <c r="E21" s="90"/>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ht="17" hidden="1" thickBot="1" x14ac:dyDescent="0.25">
      <c r="A22" s="48"/>
      <c r="B22" s="91"/>
      <c r="C22" s="53">
        <f>COUNTIF(C4:C21,"N/A")</f>
        <v>5</v>
      </c>
      <c r="D22" s="74">
        <f>SUM(D4:D21)</f>
        <v>95</v>
      </c>
      <c r="E22" s="92"/>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
      <c r="B23" s="6"/>
      <c r="C23" s="6"/>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
      <c r="B24" s="6"/>
      <c r="C24" s="6"/>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
      <c r="A25" s="6"/>
      <c r="B25" s="6"/>
      <c r="C25" s="6"/>
      <c r="D25" s="7"/>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row>
    <row r="36" spans="1:35" x14ac:dyDescent="0.2">
      <c r="A36" s="6"/>
      <c r="B36" s="6"/>
      <c r="C36" s="6"/>
      <c r="D36" s="7"/>
      <c r="E36" s="6"/>
      <c r="F36" s="6"/>
      <c r="G36" s="6"/>
      <c r="H36" s="6"/>
      <c r="I36" s="6"/>
      <c r="J36" s="6"/>
      <c r="K36" s="6"/>
      <c r="L36" s="6"/>
      <c r="M36" s="6"/>
      <c r="N36" s="6"/>
      <c r="O36" s="6"/>
      <c r="P36" s="6"/>
      <c r="Q36" s="6"/>
    </row>
    <row r="37" spans="1:35" x14ac:dyDescent="0.2">
      <c r="A37" s="6"/>
      <c r="B37" s="6"/>
      <c r="C37" s="6"/>
      <c r="D37" s="7"/>
      <c r="E37" s="6"/>
      <c r="F37" s="6"/>
      <c r="G37" s="6"/>
      <c r="H37" s="6"/>
      <c r="I37" s="6"/>
      <c r="J37" s="6"/>
      <c r="K37" s="6"/>
      <c r="L37" s="6"/>
      <c r="M37" s="6"/>
      <c r="N37" s="6"/>
      <c r="O37" s="6"/>
      <c r="P37" s="6"/>
      <c r="Q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F43" s="6"/>
      <c r="G43" s="6"/>
      <c r="H43" s="6"/>
      <c r="I43" s="6"/>
      <c r="J43" s="6"/>
      <c r="K43" s="6"/>
      <c r="L43" s="6"/>
      <c r="M43" s="6"/>
      <c r="N43" s="6"/>
      <c r="O43" s="6"/>
      <c r="P43" s="6"/>
      <c r="Q43"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21" xr:uid="{00000000-0002-0000-0700-000000000000}">
      <formula1>$K$4:$K$7</formula1>
    </dataValidation>
  </dataValidations>
  <pageMargins left="0.49" right="0.43999999999999995" top="1" bottom="1" header="0.5" footer="0.5"/>
  <pageSetup paperSize="9" scale="34" fitToHeight="4" orientation="landscape" r:id="rId1"/>
  <headerFooter alignWithMargins="0">
    <oddHeader>&amp;L&amp;G&amp;CPágina &amp;P</oddHeader>
    <oddFooter>&amp;RPage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I46"/>
  <sheetViews>
    <sheetView view="pageLayout" topLeftCell="A2" zoomScale="80" zoomScaleNormal="100" zoomScalePageLayoutView="80" workbookViewId="0">
      <selection activeCell="C23" sqref="C23"/>
    </sheetView>
  </sheetViews>
  <sheetFormatPr baseColWidth="10" defaultColWidth="9.1640625" defaultRowHeight="16" x14ac:dyDescent="0.2"/>
  <cols>
    <col min="1" max="1" width="8.5" style="4" customWidth="1"/>
    <col min="2" max="2" width="77" style="4" customWidth="1"/>
    <col min="3" max="3" width="15.83203125" style="4" customWidth="1"/>
    <col min="4" max="4" width="9.1640625" style="5" customWidth="1"/>
    <col min="5" max="5" width="44" style="4" customWidth="1"/>
    <col min="6" max="9" width="9.1640625" style="4"/>
    <col min="10" max="11" width="0" style="4" hidden="1" customWidth="1"/>
    <col min="12" max="16384" width="9.1640625" style="4"/>
  </cols>
  <sheetData>
    <row r="1" spans="1:35" ht="44.25" customHeight="1" thickBot="1" x14ac:dyDescent="0.25">
      <c r="A1" s="54" t="s">
        <v>19</v>
      </c>
      <c r="B1" s="55"/>
      <c r="C1" s="76" t="s">
        <v>9</v>
      </c>
      <c r="D1" s="104">
        <f>D25/(180-C25*10)</f>
        <v>1</v>
      </c>
      <c r="E1" s="105">
        <f>D1</f>
        <v>1</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30" customHeight="1" thickBot="1" x14ac:dyDescent="0.25">
      <c r="A2" s="66"/>
      <c r="B2" s="67"/>
      <c r="C2" s="68" t="s">
        <v>40</v>
      </c>
      <c r="D2" s="69" t="s">
        <v>10</v>
      </c>
      <c r="E2" s="70" t="s">
        <v>41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7" thickBot="1" x14ac:dyDescent="0.25">
      <c r="A3" s="63"/>
      <c r="B3" s="78" t="s">
        <v>203</v>
      </c>
      <c r="C3" s="64"/>
      <c r="D3" s="64"/>
      <c r="E3" s="65"/>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pans="1:35" x14ac:dyDescent="0.2">
      <c r="A4" s="14">
        <v>1</v>
      </c>
      <c r="B4" s="82" t="s">
        <v>204</v>
      </c>
      <c r="C4" s="80" t="s">
        <v>13</v>
      </c>
      <c r="D4" s="101">
        <f>IF(C4="Yes",10,IF(C4="Yes, Partially",5,IF(C4="No",0,"-")))</f>
        <v>10</v>
      </c>
      <c r="E4" s="83"/>
      <c r="F4" s="6"/>
      <c r="G4" s="6"/>
      <c r="H4" s="6"/>
      <c r="I4" s="6"/>
      <c r="J4" s="6"/>
      <c r="K4" s="15" t="s">
        <v>13</v>
      </c>
      <c r="L4" s="6"/>
      <c r="M4" s="6"/>
      <c r="N4" s="6"/>
      <c r="O4" s="6"/>
      <c r="P4" s="6"/>
      <c r="Q4" s="6"/>
      <c r="R4" s="6"/>
      <c r="S4" s="6"/>
      <c r="T4" s="6"/>
      <c r="U4" s="6"/>
      <c r="V4" s="6"/>
      <c r="W4" s="6"/>
      <c r="X4" s="6"/>
      <c r="Y4" s="6"/>
      <c r="Z4" s="6"/>
      <c r="AA4" s="6"/>
      <c r="AB4" s="6"/>
      <c r="AC4" s="6"/>
      <c r="AD4" s="6"/>
      <c r="AE4" s="6"/>
      <c r="AF4" s="6"/>
      <c r="AG4" s="6"/>
      <c r="AH4" s="6"/>
      <c r="AI4" s="6"/>
    </row>
    <row r="5" spans="1:35" x14ac:dyDescent="0.2">
      <c r="A5" s="11">
        <v>2</v>
      </c>
      <c r="B5" s="84" t="s">
        <v>205</v>
      </c>
      <c r="C5" s="80" t="s">
        <v>13</v>
      </c>
      <c r="D5" s="101">
        <f>IF(C5="Yes",10,IF(C5="Yes, Partially",5,IF(C5="No",0,"-")))</f>
        <v>10</v>
      </c>
      <c r="E5" s="85"/>
      <c r="F5" s="6"/>
      <c r="G5" s="6"/>
      <c r="H5" s="6"/>
      <c r="I5" s="6"/>
      <c r="J5" s="6"/>
      <c r="K5" s="15" t="s">
        <v>46</v>
      </c>
      <c r="L5" s="6"/>
      <c r="M5" s="6"/>
      <c r="N5" s="6"/>
      <c r="O5" s="6"/>
      <c r="P5" s="6"/>
      <c r="Q5" s="6"/>
      <c r="R5" s="6"/>
      <c r="S5" s="6"/>
      <c r="T5" s="6"/>
      <c r="U5" s="6"/>
      <c r="V5" s="6"/>
      <c r="W5" s="6"/>
      <c r="X5" s="6"/>
      <c r="Y5" s="6"/>
      <c r="Z5" s="6"/>
      <c r="AA5" s="6"/>
      <c r="AB5" s="6"/>
      <c r="AC5" s="6"/>
      <c r="AD5" s="6"/>
      <c r="AE5" s="6"/>
      <c r="AF5" s="6"/>
      <c r="AG5" s="6"/>
      <c r="AH5" s="6"/>
      <c r="AI5" s="6"/>
    </row>
    <row r="6" spans="1:35" x14ac:dyDescent="0.2">
      <c r="A6" s="11">
        <v>3</v>
      </c>
      <c r="B6" s="84" t="s">
        <v>206</v>
      </c>
      <c r="C6" s="80" t="s">
        <v>13</v>
      </c>
      <c r="D6" s="101">
        <f>IF(C6="Yes",10,IF(C6="Yes, Partially",5,IF(C6="No",0,"-")))</f>
        <v>10</v>
      </c>
      <c r="E6" s="85"/>
      <c r="F6" s="6"/>
      <c r="G6" s="6"/>
      <c r="H6" s="6"/>
      <c r="I6" s="6"/>
      <c r="J6" s="6"/>
      <c r="K6" s="15" t="s">
        <v>33</v>
      </c>
      <c r="L6" s="6"/>
      <c r="M6" s="6"/>
      <c r="N6" s="6"/>
      <c r="O6" s="6"/>
      <c r="P6" s="6"/>
      <c r="Q6" s="6"/>
      <c r="R6" s="6"/>
      <c r="S6" s="6"/>
      <c r="T6" s="6"/>
      <c r="U6" s="6"/>
      <c r="V6" s="6"/>
      <c r="W6" s="6"/>
      <c r="X6" s="6"/>
      <c r="Y6" s="6"/>
      <c r="Z6" s="6"/>
      <c r="AA6" s="6"/>
      <c r="AB6" s="6"/>
      <c r="AC6" s="6"/>
      <c r="AD6" s="6"/>
      <c r="AE6" s="6"/>
      <c r="AF6" s="6"/>
      <c r="AG6" s="6"/>
      <c r="AH6" s="6"/>
      <c r="AI6" s="6"/>
    </row>
    <row r="7" spans="1:35" x14ac:dyDescent="0.2">
      <c r="A7" s="11">
        <v>4</v>
      </c>
      <c r="B7" s="84" t="s">
        <v>207</v>
      </c>
      <c r="C7" s="80" t="s">
        <v>13</v>
      </c>
      <c r="D7" s="101">
        <f>IF(C7="Yes",10,IF(C7="Yes, Partially",5,IF(C7="No",0,"-")))</f>
        <v>10</v>
      </c>
      <c r="E7" s="85" t="s">
        <v>12</v>
      </c>
      <c r="F7" s="6"/>
      <c r="G7" s="6"/>
      <c r="H7" s="6"/>
      <c r="I7" s="6"/>
      <c r="J7" s="6"/>
      <c r="K7" s="15" t="s">
        <v>27</v>
      </c>
      <c r="L7" s="6"/>
      <c r="M7" s="6"/>
      <c r="N7" s="6"/>
      <c r="O7" s="6"/>
      <c r="P7" s="6"/>
      <c r="Q7" s="6"/>
      <c r="R7" s="6"/>
      <c r="S7" s="6"/>
      <c r="T7" s="6"/>
      <c r="U7" s="6"/>
      <c r="V7" s="6"/>
      <c r="W7" s="6"/>
      <c r="X7" s="6"/>
      <c r="Y7" s="6"/>
      <c r="Z7" s="6"/>
      <c r="AA7" s="6"/>
      <c r="AB7" s="6"/>
      <c r="AC7" s="6"/>
      <c r="AD7" s="6"/>
      <c r="AE7" s="6"/>
      <c r="AF7" s="6"/>
      <c r="AG7" s="6"/>
      <c r="AH7" s="6"/>
      <c r="AI7" s="6"/>
    </row>
    <row r="8" spans="1:35" ht="17" thickBot="1" x14ac:dyDescent="0.25">
      <c r="A8" s="11">
        <v>5</v>
      </c>
      <c r="B8" s="84" t="s">
        <v>208</v>
      </c>
      <c r="C8" s="80" t="s">
        <v>13</v>
      </c>
      <c r="D8" s="101">
        <f>IF(C8="Yes",10,IF(C8="Yes, Partially",5,IF(C8="No",0,"-")))</f>
        <v>10</v>
      </c>
      <c r="E8" s="85"/>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7" thickBot="1" x14ac:dyDescent="0.25">
      <c r="A9" s="63"/>
      <c r="B9" s="78" t="s">
        <v>209</v>
      </c>
      <c r="C9" s="64"/>
      <c r="D9" s="108"/>
      <c r="E9" s="65"/>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5" x14ac:dyDescent="0.2">
      <c r="A10" s="14">
        <f>A8+1</f>
        <v>6</v>
      </c>
      <c r="B10" s="82" t="s">
        <v>210</v>
      </c>
      <c r="C10" s="80" t="s">
        <v>13</v>
      </c>
      <c r="D10" s="101">
        <f t="shared" ref="D10:D16" si="0">IF(C10="Yes",10,IF(C10="Yes, Partially",5,IF(C10="No",0,"-")))</f>
        <v>10</v>
      </c>
      <c r="E10" s="86" t="s">
        <v>12</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32" x14ac:dyDescent="0.2">
      <c r="A11" s="11">
        <f>A10+1</f>
        <v>7</v>
      </c>
      <c r="B11" s="84" t="s">
        <v>211</v>
      </c>
      <c r="C11" s="80" t="s">
        <v>13</v>
      </c>
      <c r="D11" s="101">
        <f t="shared" si="0"/>
        <v>10</v>
      </c>
      <c r="E11" s="85" t="s">
        <v>12</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x14ac:dyDescent="0.2">
      <c r="A12" s="11">
        <f>A11+1</f>
        <v>8</v>
      </c>
      <c r="B12" s="84" t="s">
        <v>212</v>
      </c>
      <c r="C12" s="80" t="s">
        <v>13</v>
      </c>
      <c r="D12" s="101">
        <f t="shared" si="0"/>
        <v>10</v>
      </c>
      <c r="E12" s="85" t="s">
        <v>12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x14ac:dyDescent="0.2">
      <c r="A13" s="11">
        <f t="shared" ref="A13:A16" si="1">A12+1</f>
        <v>9</v>
      </c>
      <c r="B13" s="84" t="s">
        <v>213</v>
      </c>
      <c r="C13" s="80" t="s">
        <v>13</v>
      </c>
      <c r="D13" s="101">
        <f t="shared" si="0"/>
        <v>10</v>
      </c>
      <c r="E13" s="85"/>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x14ac:dyDescent="0.2">
      <c r="A14" s="11">
        <f t="shared" si="1"/>
        <v>10</v>
      </c>
      <c r="B14" s="84" t="s">
        <v>214</v>
      </c>
      <c r="C14" s="80" t="s">
        <v>13</v>
      </c>
      <c r="D14" s="101">
        <f t="shared" si="0"/>
        <v>10</v>
      </c>
      <c r="E14" s="85" t="s">
        <v>12</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x14ac:dyDescent="0.2">
      <c r="A15" s="11">
        <f t="shared" si="1"/>
        <v>11</v>
      </c>
      <c r="B15" s="84" t="s">
        <v>215</v>
      </c>
      <c r="C15" s="93" t="s">
        <v>27</v>
      </c>
      <c r="D15" s="101" t="str">
        <f t="shared" si="0"/>
        <v>-</v>
      </c>
      <c r="E15" s="85"/>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7" thickBot="1" x14ac:dyDescent="0.25">
      <c r="A16" s="11">
        <f t="shared" si="1"/>
        <v>12</v>
      </c>
      <c r="B16" s="84" t="s">
        <v>216</v>
      </c>
      <c r="C16" s="93" t="s">
        <v>13</v>
      </c>
      <c r="D16" s="101">
        <f t="shared" si="0"/>
        <v>10</v>
      </c>
      <c r="E16" s="85"/>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7" thickBot="1" x14ac:dyDescent="0.25">
      <c r="A17" s="63"/>
      <c r="B17" s="78" t="s">
        <v>217</v>
      </c>
      <c r="C17" s="64"/>
      <c r="D17" s="108"/>
      <c r="E17" s="65"/>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x14ac:dyDescent="0.2">
      <c r="A18" s="11">
        <f>A16+1</f>
        <v>13</v>
      </c>
      <c r="B18" s="124" t="s">
        <v>218</v>
      </c>
      <c r="C18" s="80" t="s">
        <v>13</v>
      </c>
      <c r="D18" s="101">
        <f>IF(C18="Yes",10,IF(C18="Yes, Partially",5,IF(C18="No",0,"-")))</f>
        <v>10</v>
      </c>
      <c r="E18" s="85"/>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
      <c r="A19" s="11">
        <f t="shared" ref="A19:A20" si="2">A18+1</f>
        <v>14</v>
      </c>
      <c r="B19" s="125" t="s">
        <v>219</v>
      </c>
      <c r="C19" s="80" t="s">
        <v>13</v>
      </c>
      <c r="D19" s="101">
        <f>IF(C19="Yes",10,IF(C19="Yes, Partially",5,IF(C19="No",0,"-")))</f>
        <v>10</v>
      </c>
      <c r="E19" s="85"/>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ht="33" thickBot="1" x14ac:dyDescent="0.25">
      <c r="A20" s="11">
        <f t="shared" si="2"/>
        <v>15</v>
      </c>
      <c r="B20" s="95" t="s">
        <v>220</v>
      </c>
      <c r="C20" s="80" t="s">
        <v>13</v>
      </c>
      <c r="D20" s="101">
        <f>IF(C20="Yes",10,IF(C20="Yes, Partially",5,IF(C20="No",0,"-")))</f>
        <v>10</v>
      </c>
      <c r="E20" s="85" t="s">
        <v>12</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ht="17" thickBot="1" x14ac:dyDescent="0.25">
      <c r="A21" s="63"/>
      <c r="B21" s="78" t="s">
        <v>221</v>
      </c>
      <c r="C21" s="64"/>
      <c r="D21" s="108"/>
      <c r="E21" s="65"/>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14">
        <f>A20+1</f>
        <v>16</v>
      </c>
      <c r="B22" s="82" t="s">
        <v>222</v>
      </c>
      <c r="C22" s="80" t="s">
        <v>27</v>
      </c>
      <c r="D22" s="101" t="str">
        <f>IF(C22="Yes",10,IF(C22="Yes, Partially",5,IF(C22="No",0,"-")))</f>
        <v>-</v>
      </c>
      <c r="E22" s="8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11">
        <f>A22+1</f>
        <v>17</v>
      </c>
      <c r="B23" s="88" t="s">
        <v>223</v>
      </c>
      <c r="C23" s="80" t="s">
        <v>27</v>
      </c>
      <c r="D23" s="101" t="str">
        <f t="shared" ref="D23:D24" si="3">IF(C23="Yes",10,IF(C23="Yes, Partially",5,IF(C23="No",0,"-")))</f>
        <v>-</v>
      </c>
      <c r="E23" s="87"/>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ht="17" thickBot="1" x14ac:dyDescent="0.25">
      <c r="A24" s="9">
        <f t="shared" ref="A24" si="4">A23+1</f>
        <v>18</v>
      </c>
      <c r="B24" s="89" t="s">
        <v>224</v>
      </c>
      <c r="C24" s="73" t="s">
        <v>27</v>
      </c>
      <c r="D24" s="103" t="str">
        <f t="shared" si="3"/>
        <v>-</v>
      </c>
      <c r="E24" s="90"/>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17" hidden="1" thickBot="1" x14ac:dyDescent="0.25">
      <c r="A25" s="48"/>
      <c r="B25" s="91"/>
      <c r="C25" s="53">
        <f>COUNTIF(C4:C24,"N/A")</f>
        <v>4</v>
      </c>
      <c r="D25" s="74">
        <f>SUM(D4:D24)</f>
        <v>140</v>
      </c>
      <c r="E25" s="92"/>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
      <c r="B26" s="6"/>
      <c r="C26" s="6"/>
      <c r="D26" s="7"/>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
      <c r="B27" s="6"/>
      <c r="C27" s="6"/>
      <c r="D27" s="7"/>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6"/>
      <c r="B28" s="6"/>
      <c r="C28" s="6"/>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
      <c r="A29" s="6"/>
      <c r="B29" s="6"/>
      <c r="C29" s="6"/>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
      <c r="A30" s="6"/>
      <c r="B30" s="6"/>
      <c r="C30" s="6"/>
      <c r="D30" s="7"/>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
      <c r="A31" s="6"/>
      <c r="B31" s="6"/>
      <c r="C31" s="6"/>
      <c r="D31" s="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
      <c r="A32" s="6"/>
      <c r="B32" s="6"/>
      <c r="C32" s="6"/>
      <c r="D32" s="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
      <c r="B33" s="6"/>
      <c r="C33" s="6"/>
      <c r="D33" s="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
      <c r="B34" s="6"/>
      <c r="C34" s="6"/>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
      <c r="B35" s="6"/>
      <c r="C35" s="6"/>
      <c r="D35" s="7"/>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
      <c r="B36" s="6"/>
      <c r="C36" s="6"/>
      <c r="D36" s="7"/>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
      <c r="A37" s="6"/>
      <c r="B37" s="6"/>
      <c r="C37" s="6"/>
      <c r="D37" s="7"/>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
      <c r="B38" s="6"/>
      <c r="C38" s="6"/>
      <c r="D38" s="7"/>
      <c r="E38" s="6"/>
      <c r="F38" s="6"/>
      <c r="G38" s="6"/>
      <c r="H38" s="6"/>
      <c r="I38" s="6"/>
      <c r="J38" s="6"/>
      <c r="K38" s="6"/>
      <c r="L38" s="6"/>
      <c r="M38" s="6"/>
      <c r="N38" s="6"/>
      <c r="O38" s="6"/>
      <c r="P38" s="6"/>
      <c r="Q38" s="6"/>
    </row>
    <row r="39" spans="1:35" x14ac:dyDescent="0.2">
      <c r="A39" s="6"/>
      <c r="B39" s="6"/>
      <c r="C39" s="6"/>
      <c r="D39" s="7"/>
      <c r="E39" s="6"/>
      <c r="F39" s="6"/>
      <c r="G39" s="6"/>
      <c r="H39" s="6"/>
      <c r="I39" s="6"/>
      <c r="J39" s="6"/>
      <c r="K39" s="6"/>
      <c r="L39" s="6"/>
      <c r="M39" s="6"/>
      <c r="N39" s="6"/>
      <c r="O39" s="6"/>
      <c r="P39" s="6"/>
      <c r="Q39" s="6"/>
    </row>
    <row r="40" spans="1:35" x14ac:dyDescent="0.2">
      <c r="A40" s="6"/>
      <c r="B40" s="6"/>
      <c r="C40" s="6"/>
      <c r="D40" s="7"/>
      <c r="E40" s="6"/>
      <c r="F40" s="6"/>
      <c r="G40" s="6"/>
      <c r="H40" s="6"/>
      <c r="I40" s="6"/>
      <c r="J40" s="6"/>
      <c r="K40" s="6"/>
      <c r="L40" s="6"/>
      <c r="M40" s="6"/>
      <c r="N40" s="6"/>
      <c r="O40" s="6"/>
      <c r="P40" s="6"/>
      <c r="Q40" s="6"/>
    </row>
    <row r="41" spans="1:35" x14ac:dyDescent="0.2">
      <c r="A41" s="6"/>
      <c r="B41" s="6"/>
      <c r="C41" s="6"/>
      <c r="D41" s="7"/>
      <c r="E41" s="6"/>
      <c r="F41" s="6"/>
      <c r="G41" s="6"/>
      <c r="H41" s="6"/>
      <c r="I41" s="6"/>
      <c r="J41" s="6"/>
      <c r="K41" s="6"/>
      <c r="L41" s="6"/>
      <c r="M41" s="6"/>
      <c r="N41" s="6"/>
      <c r="O41" s="6"/>
      <c r="P41" s="6"/>
      <c r="Q41" s="6"/>
    </row>
    <row r="42" spans="1:35" x14ac:dyDescent="0.2">
      <c r="A42" s="6"/>
      <c r="B42" s="6"/>
      <c r="C42" s="6"/>
      <c r="D42" s="7"/>
      <c r="E42" s="6"/>
      <c r="F42" s="6"/>
      <c r="G42" s="6"/>
      <c r="H42" s="6"/>
      <c r="I42" s="6"/>
      <c r="J42" s="6"/>
      <c r="K42" s="6"/>
      <c r="L42" s="6"/>
      <c r="M42" s="6"/>
      <c r="N42" s="6"/>
      <c r="O42" s="6"/>
      <c r="P42" s="6"/>
      <c r="Q42" s="6"/>
    </row>
    <row r="43" spans="1:35" x14ac:dyDescent="0.2">
      <c r="A43" s="6"/>
      <c r="B43" s="6"/>
      <c r="C43" s="6"/>
      <c r="D43" s="7"/>
      <c r="E43" s="6"/>
      <c r="F43" s="6"/>
      <c r="G43" s="6"/>
      <c r="H43" s="6"/>
      <c r="I43" s="6"/>
      <c r="J43" s="6"/>
      <c r="K43" s="6"/>
      <c r="L43" s="6"/>
      <c r="M43" s="6"/>
      <c r="N43" s="6"/>
      <c r="O43" s="6"/>
      <c r="P43" s="6"/>
      <c r="Q43" s="6"/>
    </row>
    <row r="44" spans="1:35" x14ac:dyDescent="0.2">
      <c r="A44" s="6"/>
      <c r="B44" s="6"/>
      <c r="C44" s="6"/>
      <c r="D44" s="7"/>
      <c r="E44" s="6"/>
      <c r="F44" s="6"/>
      <c r="G44" s="6"/>
      <c r="H44" s="6"/>
      <c r="I44" s="6"/>
      <c r="J44" s="6"/>
      <c r="K44" s="6"/>
      <c r="L44" s="6"/>
      <c r="M44" s="6"/>
      <c r="N44" s="6"/>
      <c r="O44" s="6"/>
      <c r="P44" s="6"/>
      <c r="Q44" s="6"/>
    </row>
    <row r="45" spans="1:35" x14ac:dyDescent="0.2">
      <c r="A45" s="6"/>
      <c r="B45" s="6"/>
      <c r="C45" s="6"/>
      <c r="D45" s="7"/>
      <c r="E45" s="6"/>
      <c r="F45" s="6"/>
      <c r="G45" s="6"/>
      <c r="H45" s="6"/>
      <c r="I45" s="6"/>
      <c r="J45" s="6"/>
      <c r="K45" s="6"/>
      <c r="L45" s="6"/>
      <c r="M45" s="6"/>
      <c r="N45" s="6"/>
      <c r="O45" s="6"/>
      <c r="P45" s="6"/>
      <c r="Q45" s="6"/>
    </row>
    <row r="46" spans="1:35" x14ac:dyDescent="0.2">
      <c r="F46" s="6"/>
      <c r="G46" s="6"/>
      <c r="H46" s="6"/>
      <c r="I46" s="6"/>
      <c r="J46" s="6"/>
      <c r="K46" s="6"/>
      <c r="L46" s="6"/>
      <c r="M46" s="6"/>
      <c r="N46" s="6"/>
      <c r="O46" s="6"/>
      <c r="P46" s="6"/>
      <c r="Q46" s="6"/>
    </row>
  </sheetData>
  <conditionalFormatting sqref="E1">
    <cfRule type="iconSet" priority="1">
      <iconSet iconSet="3TrafficLights2" showValue="0">
        <cfvo type="percent" val="0"/>
        <cfvo type="num" val="0.5"/>
        <cfvo type="num" val="0.8"/>
      </iconSet>
    </cfRule>
  </conditionalFormatting>
  <dataValidations count="1">
    <dataValidation type="list" allowBlank="1" showInputMessage="1" showErrorMessage="1" sqref="C4:C8 C10:C16 C18:C24" xr:uid="{00000000-0002-0000-0800-000000000000}">
      <formula1>$K$4:$K$7</formula1>
    </dataValidation>
  </dataValidations>
  <pageMargins left="0.49" right="0.43999999999999995" top="1" bottom="1" header="0.5" footer="0.5"/>
  <pageSetup paperSize="9" scale="31" fitToHeight="4" orientation="landscape" r:id="rId1"/>
  <headerFooter alignWithMargins="0">
    <oddHeader>&amp;L&amp;"-,Normal"&amp;8&amp;K00-015&amp;G  &amp;10&amp;K00-029PM² Logs V3.0.1&amp;C&amp;"-,Negrita"&amp;16Quality Review Checklist
&amp;K09-040 &amp;"Calibri (Cuerpo),Negrita"&amp;K04-024DIALOGOS&amp;R&amp;G</oddHeader>
    <oddFooter>&amp;RPage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1a732c-bfb7-4b33-a51b-b33023a37e52">
      <Terms xmlns="http://schemas.microsoft.com/office/infopath/2007/PartnerControls"/>
    </lcf76f155ced4ddcb4097134ff3c332f>
    <TaxCatchAll xmlns="7f51bf4f-1062-4b0e-b044-51cadb0869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Έγγραφο" ma:contentTypeID="0x0101009A268B337AD77141B81C8CF4D83C16CA" ma:contentTypeVersion="15" ma:contentTypeDescription="Δημιουργία νέου εγγράφου" ma:contentTypeScope="" ma:versionID="9c58552910d6330a34df5548f893cf3f">
  <xsd:schema xmlns:xsd="http://www.w3.org/2001/XMLSchema" xmlns:xs="http://www.w3.org/2001/XMLSchema" xmlns:p="http://schemas.microsoft.com/office/2006/metadata/properties" xmlns:ns2="451a732c-bfb7-4b33-a51b-b33023a37e52" xmlns:ns3="7f51bf4f-1062-4b0e-b044-51cadb086909" targetNamespace="http://schemas.microsoft.com/office/2006/metadata/properties" ma:root="true" ma:fieldsID="333e4eb060f352944c44f06ffa165df4" ns2:_="" ns3:_="">
    <xsd:import namespace="451a732c-bfb7-4b33-a51b-b33023a37e52"/>
    <xsd:import namespace="7f51bf4f-1062-4b0e-b044-51cadb08690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1a732c-bfb7-4b33-a51b-b33023a37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Ετικέτες εικόνας" ma:readOnly="false" ma:fieldId="{5cf76f15-5ced-4ddc-b409-7134ff3c332f}" ma:taxonomyMulti="true" ma:sspId="170d5ff2-e4b6-4508-a89b-274ee3ad9c2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51bf4f-1062-4b0e-b044-51cadb08690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4ed4979-ea73-49d9-a849-729c6750b45e}" ma:internalName="TaxCatchAll" ma:showField="CatchAllData" ma:web="7f51bf4f-1062-4b0e-b044-51cadb0869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Κοινή χρήση με"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Κοινή χρήση με λεπτομέρειες"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78AF9B-7AA8-498F-A96C-62AD6541D9CA}">
  <ds:schemaRefs>
    <ds:schemaRef ds:uri="http://schemas.microsoft.com/office/2006/metadata/properties"/>
    <ds:schemaRef ds:uri="http://schemas.microsoft.com/office/infopath/2007/PartnerControls"/>
    <ds:schemaRef ds:uri="451a732c-bfb7-4b33-a51b-b33023a37e52"/>
    <ds:schemaRef ds:uri="7f51bf4f-1062-4b0e-b044-51cadb086909"/>
  </ds:schemaRefs>
</ds:datastoreItem>
</file>

<file path=customXml/itemProps2.xml><?xml version="1.0" encoding="utf-8"?>
<ds:datastoreItem xmlns:ds="http://schemas.openxmlformats.org/officeDocument/2006/customXml" ds:itemID="{603FAFFF-6B59-4D2A-B925-0912D88BBD7B}">
  <ds:schemaRefs>
    <ds:schemaRef ds:uri="http://schemas.microsoft.com/sharepoint/v3/contenttype/forms"/>
  </ds:schemaRefs>
</ds:datastoreItem>
</file>

<file path=customXml/itemProps3.xml><?xml version="1.0" encoding="utf-8"?>
<ds:datastoreItem xmlns:ds="http://schemas.openxmlformats.org/officeDocument/2006/customXml" ds:itemID="{593B2069-48A7-413D-97B4-20B8F37F23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1a732c-bfb7-4b33-a51b-b33023a37e52"/>
    <ds:schemaRef ds:uri="7f51bf4f-1062-4b0e-b044-51cadb0869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PQR Summary</vt:lpstr>
      <vt:lpstr>Recommendations</vt:lpstr>
      <vt:lpstr>Objectives</vt:lpstr>
      <vt:lpstr>Schedule</vt:lpstr>
      <vt:lpstr>Cost</vt:lpstr>
      <vt:lpstr>Quality</vt:lpstr>
      <vt:lpstr>Risk</vt:lpstr>
      <vt:lpstr>Issues &amp; Decisions</vt:lpstr>
      <vt:lpstr>Communication</vt:lpstr>
      <vt:lpstr>Project Organisation</vt:lpstr>
      <vt:lpstr>Ammendments</vt:lpstr>
      <vt:lpstr>Communication!Área_de_impresión</vt:lpstr>
      <vt:lpstr>Cost!Área_de_impresión</vt:lpstr>
      <vt:lpstr>'Issues &amp; Decisions'!Área_de_impresión</vt:lpstr>
      <vt:lpstr>Objectives!Área_de_impresión</vt:lpstr>
      <vt:lpstr>'PQR Summary'!Área_de_impresión</vt:lpstr>
      <vt:lpstr>'Project Organisation'!Área_de_impresión</vt:lpstr>
      <vt:lpstr>Quality!Área_de_impresión</vt:lpstr>
      <vt:lpstr>Recommendations!Área_de_impresión</vt:lpstr>
      <vt:lpstr>Risk!Área_de_impresión</vt:lpstr>
      <vt:lpstr>Schedule!Área_de_impresión</vt:lpstr>
      <vt:lpstr>EPAGE</vt:lpstr>
      <vt:lpstr>SPAGE</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COEPM²</dc:creator>
  <cp:keywords/>
  <dc:description/>
  <cp:lastModifiedBy>Carmen Pena Díaz Díaz M</cp:lastModifiedBy>
  <cp:revision/>
  <dcterms:created xsi:type="dcterms:W3CDTF">1999-05-04T22:18:53Z</dcterms:created>
  <dcterms:modified xsi:type="dcterms:W3CDTF">2025-10-11T17:58:33Z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0x0101009A268B337AD77141B81C8CF4D83C16CA</vt:lpwstr>
  </property>
</Properties>
</file>